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902" activeTab="0"/>
  </bookViews>
  <sheets>
    <sheet name="城市低保表（1）" sheetId="1" r:id="rId1"/>
    <sheet name="农村低保表" sheetId="2" r:id="rId2"/>
    <sheet name="低保动态表" sheetId="3" r:id="rId3"/>
  </sheets>
  <definedNames/>
  <calcPr fullCalcOnLoad="1"/>
</workbook>
</file>

<file path=xl/sharedStrings.xml><?xml version="1.0" encoding="utf-8"?>
<sst xmlns="http://schemas.openxmlformats.org/spreadsheetml/2006/main" count="162" uniqueCount="104">
  <si>
    <t xml:space="preserve">海南省城市居民最低生活保障对象统计表(2016年11月)  </t>
  </si>
  <si>
    <t>填表单位：海南省民政厅社会救助局</t>
  </si>
  <si>
    <t>城低表1</t>
  </si>
  <si>
    <t>地  区</t>
  </si>
  <si>
    <t>非农人口总数（人）</t>
  </si>
  <si>
    <t>低保对象占非农人口比例（%）</t>
  </si>
  <si>
    <t>本月低保 户数</t>
  </si>
  <si>
    <t>本月低保对象人数（人）</t>
  </si>
  <si>
    <t>累计低保对象人次（人）</t>
  </si>
  <si>
    <t xml:space="preserve"> 低保对象类别（人）</t>
  </si>
  <si>
    <t>本月资金支出(万元)</t>
  </si>
  <si>
    <t>累计资金支出数（万元）</t>
  </si>
  <si>
    <t>本月人均补差(元)</t>
  </si>
  <si>
    <t>1-本月人均补助水平（元）</t>
  </si>
  <si>
    <t>低保标准（元）</t>
  </si>
  <si>
    <t>老年人</t>
  </si>
  <si>
    <t>成年人</t>
  </si>
  <si>
    <t>未成年人</t>
  </si>
  <si>
    <t>本月 人数</t>
  </si>
  <si>
    <t>女性</t>
  </si>
  <si>
    <t>残疾人</t>
  </si>
  <si>
    <t>三无人员</t>
  </si>
  <si>
    <t>在职   人员</t>
  </si>
  <si>
    <t>灵活就业</t>
  </si>
  <si>
    <t>登记   失业</t>
  </si>
  <si>
    <t>未登记  失业</t>
  </si>
  <si>
    <t>在校生</t>
  </si>
  <si>
    <t>其他</t>
  </si>
  <si>
    <t>栏次</t>
  </si>
  <si>
    <t>海口市</t>
  </si>
  <si>
    <t>三亚市</t>
  </si>
  <si>
    <t>五指山市</t>
  </si>
  <si>
    <t>文昌市</t>
  </si>
  <si>
    <t>琼海市</t>
  </si>
  <si>
    <t>儋州市</t>
  </si>
  <si>
    <t>万宁市</t>
  </si>
  <si>
    <t>东方市</t>
  </si>
  <si>
    <t>定安县</t>
  </si>
  <si>
    <t>屯昌县</t>
  </si>
  <si>
    <t>澄迈县</t>
  </si>
  <si>
    <t>临高县</t>
  </si>
  <si>
    <t>昌江县</t>
  </si>
  <si>
    <t>乐东县</t>
  </si>
  <si>
    <t>陵水县</t>
  </si>
  <si>
    <t>白沙县</t>
  </si>
  <si>
    <t>保亭县</t>
  </si>
  <si>
    <t>琼中县</t>
  </si>
  <si>
    <t>洋浦区</t>
  </si>
  <si>
    <t>合  计</t>
  </si>
  <si>
    <t>负责人:杨晓刚</t>
  </si>
  <si>
    <t xml:space="preserve">      复核人:吴小妹</t>
  </si>
  <si>
    <t xml:space="preserve">审核人:夏志军                 填表人: 卓晨希          填报时间:2016年12月14日       </t>
  </si>
  <si>
    <t xml:space="preserve"> </t>
  </si>
  <si>
    <t xml:space="preserve">  </t>
  </si>
  <si>
    <t>海南省农村居民最低生活保障对象统计表（2016年11月）</t>
  </si>
  <si>
    <t>填表单位:海南省民政厅社会救助局</t>
  </si>
  <si>
    <t>市 县</t>
  </si>
  <si>
    <t>农业人口总数</t>
  </si>
  <si>
    <t>低保对象占农业人口比例</t>
  </si>
  <si>
    <t>本月低保户数</t>
  </si>
  <si>
    <t>本月低保人数</t>
  </si>
  <si>
    <t>人员分类及补差标准</t>
  </si>
  <si>
    <t>月人均补助水平</t>
  </si>
  <si>
    <t>累计低保人次数(人)</t>
  </si>
  <si>
    <t>保障  标准 （元）</t>
  </si>
  <si>
    <t>当月资金支出额（万元）</t>
  </si>
  <si>
    <t>当年累计资金支出（万元）</t>
  </si>
  <si>
    <t>孤老人员</t>
  </si>
  <si>
    <t>月人均补差（元）</t>
  </si>
  <si>
    <t>因残致贫人员</t>
  </si>
  <si>
    <t>因病致贫人员</t>
  </si>
  <si>
    <t>因灾致贫人员</t>
  </si>
  <si>
    <t>其 它</t>
  </si>
  <si>
    <t>当月</t>
  </si>
  <si>
    <t>1-本月补助平均水平</t>
  </si>
  <si>
    <t>205.53</t>
  </si>
  <si>
    <t xml:space="preserve">    负责人：杨晓刚                   复核人:吴小妹</t>
  </si>
  <si>
    <t xml:space="preserve">      审核人：夏志军</t>
  </si>
  <si>
    <t xml:space="preserve">    填表人：卓晨希</t>
  </si>
  <si>
    <t>填表日期：2016年12月14日</t>
  </si>
  <si>
    <t>海南省城乡居民最低生活保障对象动态管理统计表（2016年11月）</t>
  </si>
  <si>
    <t>填表单位：</t>
  </si>
  <si>
    <t>海南省社会救助局</t>
  </si>
  <si>
    <t>地区</t>
  </si>
  <si>
    <t>本月新增低保对象情况</t>
  </si>
  <si>
    <t>本月退出低保对象情况</t>
  </si>
  <si>
    <t>累计增加低保对象情况</t>
  </si>
  <si>
    <t>累计退出低保对象情况</t>
  </si>
  <si>
    <t>城市</t>
  </si>
  <si>
    <t>农村</t>
  </si>
  <si>
    <t>新纳保    户数</t>
  </si>
  <si>
    <t>新纳保  人数</t>
  </si>
  <si>
    <t>新纳保   户数</t>
  </si>
  <si>
    <t>新纳保   人数</t>
  </si>
  <si>
    <t>退保户数</t>
  </si>
  <si>
    <t>退保人数</t>
  </si>
  <si>
    <t>累计增加 纳保户数</t>
  </si>
  <si>
    <t>累计增加 纳保人数</t>
  </si>
  <si>
    <t>累计退   保户数</t>
  </si>
  <si>
    <t>累计退   保人数</t>
  </si>
  <si>
    <t>合计</t>
  </si>
  <si>
    <t xml:space="preserve">  负责人：杨晓刚</t>
  </si>
  <si>
    <t>审核人:吴小妹</t>
  </si>
  <si>
    <t>填表人：卓晨希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</si>
</sst>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0.00_ "/>
    <numFmt numFmtId="181" formatCode="0.0_ 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name val="黑体"/>
      <family val="0"/>
    </font>
    <font>
      <b/>
      <sz val="12"/>
      <name val="Times New Roman"/>
      <family val="1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 Light"/>
      <family val="0"/>
    </font>
    <font>
      <sz val="10"/>
      <name val="Calibri Light"/>
      <family val="0"/>
    </font>
    <font>
      <sz val="11"/>
      <color rgb="FFFF0000"/>
      <name val="宋体"/>
      <family val="0"/>
    </font>
    <font>
      <sz val="10"/>
      <color indexed="63"/>
      <name val="Calibri Light"/>
      <family val="0"/>
    </font>
    <font>
      <sz val="10"/>
      <color indexed="8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6" borderId="1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21" fillId="0" borderId="5" applyNumberFormat="0" applyFill="0" applyAlignment="0" applyProtection="0"/>
    <xf numFmtId="0" fontId="26" fillId="11" borderId="0" applyNumberFormat="0" applyBorder="0" applyAlignment="0" applyProtection="0"/>
    <xf numFmtId="0" fontId="32" fillId="6" borderId="6" applyNumberFormat="0" applyAlignment="0" applyProtection="0"/>
    <xf numFmtId="0" fontId="17" fillId="6" borderId="1" applyNumberFormat="0" applyAlignment="0" applyProtection="0"/>
    <xf numFmtId="0" fontId="34" fillId="12" borderId="7" applyNumberFormat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26" fillId="14" borderId="0" applyNumberFormat="0" applyBorder="0" applyAlignment="0" applyProtection="0"/>
    <xf numFmtId="0" fontId="29" fillId="0" borderId="8" applyNumberFormat="0" applyFill="0" applyAlignment="0" applyProtection="0"/>
    <xf numFmtId="0" fontId="18" fillId="15" borderId="0" applyNumberFormat="0" applyBorder="0" applyAlignment="0" applyProtection="0"/>
    <xf numFmtId="0" fontId="35" fillId="0" borderId="9" applyNumberFormat="0" applyFill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24" fillId="16" borderId="0" applyNumberFormat="0" applyBorder="0" applyAlignment="0" applyProtection="0"/>
    <xf numFmtId="0" fontId="18" fillId="17" borderId="0" applyNumberFormat="0" applyBorder="0" applyAlignment="0" applyProtection="0"/>
    <xf numFmtId="0" fontId="26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26" fillId="11" borderId="0" applyNumberFormat="0" applyBorder="0" applyAlignment="0" applyProtection="0"/>
    <xf numFmtId="0" fontId="18" fillId="7" borderId="0" applyNumberFormat="0" applyBorder="0" applyAlignment="0" applyProtection="0"/>
    <xf numFmtId="0" fontId="32" fillId="6" borderId="6" applyNumberFormat="0" applyAlignment="0" applyProtection="0"/>
    <xf numFmtId="0" fontId="18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20" borderId="0" applyNumberFormat="0" applyBorder="0" applyAlignment="0" applyProtection="0"/>
    <xf numFmtId="0" fontId="18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4" fillId="16" borderId="0" applyNumberFormat="0" applyBorder="0" applyAlignment="0" applyProtection="0"/>
    <xf numFmtId="0" fontId="18" fillId="22" borderId="0" applyNumberFormat="0" applyBorder="0" applyAlignment="0" applyProtection="0"/>
    <xf numFmtId="0" fontId="26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35" fillId="0" borderId="9" applyNumberFormat="0" applyFill="0" applyAlignment="0" applyProtection="0"/>
    <xf numFmtId="0" fontId="34" fillId="12" borderId="7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4" borderId="1" applyNumberFormat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122" applyFont="1" applyBorder="1" applyAlignment="1">
      <alignment horizontal="center" vertical="center"/>
      <protection/>
    </xf>
    <xf numFmtId="0" fontId="3" fillId="0" borderId="0" xfId="122" applyFont="1" applyBorder="1">
      <alignment vertical="center"/>
      <protection/>
    </xf>
    <xf numFmtId="0" fontId="3" fillId="0" borderId="10" xfId="122" applyNumberFormat="1" applyFont="1" applyBorder="1" applyAlignment="1">
      <alignment horizontal="left" vertical="center"/>
      <protection/>
    </xf>
    <xf numFmtId="0" fontId="3" fillId="0" borderId="10" xfId="122" applyFont="1" applyBorder="1" applyAlignment="1">
      <alignment horizontal="left" vertical="center"/>
      <protection/>
    </xf>
    <xf numFmtId="0" fontId="0" fillId="0" borderId="0" xfId="122" applyFont="1" applyBorder="1">
      <alignment vertical="center"/>
      <protection/>
    </xf>
    <xf numFmtId="0" fontId="4" fillId="0" borderId="11" xfId="122" applyFont="1" applyBorder="1" applyAlignment="1">
      <alignment horizontal="center" vertical="center"/>
      <protection/>
    </xf>
    <xf numFmtId="0" fontId="4" fillId="0" borderId="12" xfId="122" applyFont="1" applyBorder="1" applyAlignment="1">
      <alignment horizontal="center" vertical="center"/>
      <protection/>
    </xf>
    <xf numFmtId="0" fontId="4" fillId="0" borderId="13" xfId="122" applyFont="1" applyBorder="1" applyAlignment="1">
      <alignment horizontal="center" vertical="center"/>
      <protection/>
    </xf>
    <xf numFmtId="0" fontId="4" fillId="0" borderId="14" xfId="122" applyFont="1" applyBorder="1" applyAlignment="1">
      <alignment horizontal="center" vertical="center"/>
      <protection/>
    </xf>
    <xf numFmtId="0" fontId="4" fillId="0" borderId="15" xfId="122" applyFont="1" applyBorder="1" applyAlignment="1">
      <alignment horizontal="center" vertical="center"/>
      <protection/>
    </xf>
    <xf numFmtId="0" fontId="5" fillId="0" borderId="11" xfId="122" applyFont="1" applyBorder="1" applyAlignment="1">
      <alignment horizontal="center" vertical="center"/>
      <protection/>
    </xf>
    <xf numFmtId="0" fontId="6" fillId="0" borderId="14" xfId="122" applyFont="1" applyFill="1" applyBorder="1" applyAlignment="1">
      <alignment horizontal="center" vertical="center" wrapText="1"/>
      <protection/>
    </xf>
    <xf numFmtId="0" fontId="3" fillId="0" borderId="16" xfId="122" applyFont="1" applyBorder="1" applyAlignment="1">
      <alignment horizontal="center" vertical="center"/>
      <protection/>
    </xf>
    <xf numFmtId="0" fontId="6" fillId="0" borderId="11" xfId="0" applyNumberFormat="1" applyFont="1" applyBorder="1" applyAlignment="1">
      <alignment horizontal="center" vertical="center"/>
    </xf>
    <xf numFmtId="0" fontId="37" fillId="0" borderId="11" xfId="122" applyFont="1" applyBorder="1" applyAlignment="1">
      <alignment horizontal="center" vertical="center" wrapText="1"/>
      <protection/>
    </xf>
    <xf numFmtId="0" fontId="38" fillId="0" borderId="11" xfId="122" applyFont="1" applyFill="1" applyBorder="1" applyAlignment="1">
      <alignment horizontal="center" vertical="center" wrapText="1"/>
      <protection/>
    </xf>
    <xf numFmtId="0" fontId="38" fillId="0" borderId="11" xfId="122" applyFont="1" applyBorder="1" applyAlignment="1">
      <alignment horizontal="center" vertical="center" wrapText="1"/>
      <protection/>
    </xf>
    <xf numFmtId="0" fontId="6" fillId="0" borderId="11" xfId="122" applyFont="1" applyBorder="1" applyAlignment="1">
      <alignment horizontal="center" vertical="center" wrapText="1"/>
      <protection/>
    </xf>
    <xf numFmtId="0" fontId="39" fillId="0" borderId="11" xfId="122" applyFont="1" applyBorder="1" applyAlignment="1">
      <alignment horizontal="center" vertical="center" wrapText="1"/>
      <protection/>
    </xf>
    <xf numFmtId="0" fontId="39" fillId="24" borderId="11" xfId="122" applyFont="1" applyFill="1" applyBorder="1" applyAlignment="1">
      <alignment horizontal="center" vertical="center" wrapText="1"/>
      <protection/>
    </xf>
    <xf numFmtId="178" fontId="39" fillId="0" borderId="11" xfId="122" applyNumberFormat="1" applyFont="1" applyBorder="1" applyAlignment="1">
      <alignment horizontal="center" vertical="center" wrapText="1"/>
      <protection/>
    </xf>
    <xf numFmtId="0" fontId="39" fillId="0" borderId="15" xfId="122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122" applyFont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122" applyFont="1" applyFill="1" applyBorder="1" applyAlignment="1">
      <alignment horizontal="center" vertical="center" wrapText="1"/>
      <protection/>
    </xf>
    <xf numFmtId="0" fontId="39" fillId="24" borderId="11" xfId="0" applyFont="1" applyFill="1" applyBorder="1" applyAlignment="1" applyProtection="1">
      <alignment horizontal="center" vertical="center" wrapText="1"/>
      <protection/>
    </xf>
    <xf numFmtId="0" fontId="39" fillId="25" borderId="11" xfId="122" applyNumberFormat="1" applyFont="1" applyFill="1" applyBorder="1" applyAlignment="1">
      <alignment horizontal="center" vertical="center" wrapText="1"/>
      <protection/>
    </xf>
    <xf numFmtId="0" fontId="39" fillId="0" borderId="11" xfId="122" applyNumberFormat="1" applyFont="1" applyFill="1" applyBorder="1" applyAlignment="1">
      <alignment horizontal="center" vertical="center" wrapText="1"/>
      <protection/>
    </xf>
    <xf numFmtId="0" fontId="39" fillId="0" borderId="11" xfId="122" applyFont="1" applyBorder="1" applyAlignment="1">
      <alignment horizontal="center" vertical="center"/>
      <protection/>
    </xf>
    <xf numFmtId="178" fontId="39" fillId="25" borderId="18" xfId="127" applyNumberFormat="1" applyFont="1" applyFill="1" applyBorder="1" applyAlignment="1">
      <alignment horizontal="center" vertical="center"/>
      <protection/>
    </xf>
    <xf numFmtId="0" fontId="8" fillId="0" borderId="11" xfId="122" applyFont="1" applyBorder="1" applyAlignment="1">
      <alignment horizontal="center" vertical="center" wrapText="1"/>
      <protection/>
    </xf>
    <xf numFmtId="0" fontId="39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22" applyFont="1">
      <alignment vertical="center"/>
      <protection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178" fontId="39" fillId="25" borderId="11" xfId="122" applyNumberFormat="1" applyFont="1" applyFill="1" applyBorder="1" applyAlignment="1">
      <alignment horizontal="center" vertical="center" wrapText="1"/>
      <protection/>
    </xf>
    <xf numFmtId="179" fontId="39" fillId="0" borderId="11" xfId="122" applyNumberFormat="1" applyFont="1" applyFill="1" applyBorder="1" applyAlignment="1">
      <alignment horizontal="center" vertical="center" wrapText="1"/>
      <protection/>
    </xf>
    <xf numFmtId="0" fontId="3" fillId="0" borderId="0" xfId="122" applyFont="1" applyAlignment="1">
      <alignment horizontal="left" vertical="center"/>
      <protection/>
    </xf>
    <xf numFmtId="0" fontId="3" fillId="0" borderId="0" xfId="109" applyFont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5" borderId="0" xfId="111" applyFont="1" applyFill="1" applyAlignment="1">
      <alignment horizontal="center" vertical="center"/>
      <protection/>
    </xf>
    <xf numFmtId="0" fontId="0" fillId="25" borderId="0" xfId="111" applyFont="1" applyFill="1">
      <alignment/>
      <protection/>
    </xf>
    <xf numFmtId="0" fontId="2" fillId="0" borderId="0" xfId="122" applyFont="1" applyAlignment="1">
      <alignment horizontal="center" vertical="center"/>
      <protection/>
    </xf>
    <xf numFmtId="0" fontId="9" fillId="25" borderId="0" xfId="111" applyFont="1" applyFill="1" applyBorder="1" applyAlignment="1">
      <alignment horizontal="center" vertical="center"/>
      <protection/>
    </xf>
    <xf numFmtId="0" fontId="0" fillId="25" borderId="0" xfId="111" applyFont="1" applyFill="1" applyBorder="1" applyAlignment="1">
      <alignment horizontal="left" vertical="center"/>
      <protection/>
    </xf>
    <xf numFmtId="0" fontId="9" fillId="25" borderId="0" xfId="111" applyFont="1" applyFill="1" applyBorder="1" applyAlignment="1">
      <alignment horizontal="left" vertical="center"/>
      <protection/>
    </xf>
    <xf numFmtId="0" fontId="4" fillId="25" borderId="11" xfId="111" applyFont="1" applyFill="1" applyBorder="1" applyAlignment="1">
      <alignment horizontal="center" vertical="center"/>
      <protection/>
    </xf>
    <xf numFmtId="0" fontId="6" fillId="25" borderId="14" xfId="111" applyFont="1" applyFill="1" applyBorder="1" applyAlignment="1">
      <alignment horizontal="center" vertical="center" wrapText="1"/>
      <protection/>
    </xf>
    <xf numFmtId="0" fontId="6" fillId="25" borderId="11" xfId="111" applyFont="1" applyFill="1" applyBorder="1" applyAlignment="1">
      <alignment horizontal="center" vertical="center" wrapText="1"/>
      <protection/>
    </xf>
    <xf numFmtId="0" fontId="10" fillId="25" borderId="11" xfId="11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6" fillId="25" borderId="19" xfId="11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25" borderId="15" xfId="111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80" fontId="3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9" fillId="0" borderId="20" xfId="149" applyFont="1" applyBorder="1" applyAlignment="1">
      <alignment horizontal="center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0" fontId="39" fillId="0" borderId="20" xfId="149" applyFont="1" applyFill="1" applyBorder="1" applyAlignment="1">
      <alignment horizontal="center" vertical="center"/>
      <protection/>
    </xf>
    <xf numFmtId="0" fontId="39" fillId="25" borderId="20" xfId="149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0" fontId="39" fillId="0" borderId="11" xfId="120" applyFont="1" applyFill="1" applyBorder="1" applyAlignment="1">
      <alignment horizontal="center" vertical="center"/>
      <protection/>
    </xf>
    <xf numFmtId="0" fontId="39" fillId="0" borderId="11" xfId="120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0" fontId="39" fillId="0" borderId="11" xfId="154" applyFont="1" applyFill="1" applyBorder="1" applyAlignment="1">
      <alignment horizontal="center" vertical="center"/>
      <protection/>
    </xf>
    <xf numFmtId="0" fontId="39" fillId="0" borderId="11" xfId="153" applyFont="1" applyFill="1" applyBorder="1" applyAlignment="1">
      <alignment horizontal="center" vertical="center"/>
      <protection/>
    </xf>
    <xf numFmtId="0" fontId="39" fillId="0" borderId="20" xfId="114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8" xfId="132" applyFont="1" applyBorder="1" applyAlignment="1">
      <alignment horizontal="center" vertical="center" wrapText="1"/>
      <protection/>
    </xf>
    <xf numFmtId="0" fontId="39" fillId="0" borderId="20" xfId="114" applyFont="1" applyBorder="1" applyAlignment="1">
      <alignment horizontal="center" vertical="center"/>
      <protection/>
    </xf>
    <xf numFmtId="0" fontId="39" fillId="25" borderId="11" xfId="111" applyFont="1" applyFill="1" applyBorder="1" applyAlignment="1">
      <alignment horizontal="center" vertical="center"/>
      <protection/>
    </xf>
    <xf numFmtId="0" fontId="39" fillId="24" borderId="11" xfId="0" applyFont="1" applyFill="1" applyBorder="1" applyAlignment="1" applyProtection="1">
      <alignment horizontal="center" vertical="center"/>
      <protection/>
    </xf>
    <xf numFmtId="0" fontId="39" fillId="25" borderId="14" xfId="111" applyFont="1" applyFill="1" applyBorder="1" applyAlignment="1">
      <alignment horizontal="center" vertical="center"/>
      <protection/>
    </xf>
    <xf numFmtId="0" fontId="39" fillId="0" borderId="11" xfId="120" applyFont="1" applyFill="1" applyBorder="1" applyAlignment="1">
      <alignment horizontal="center" vertical="center"/>
      <protection/>
    </xf>
    <xf numFmtId="0" fontId="39" fillId="0" borderId="11" xfId="116" applyFont="1" applyBorder="1" applyAlignment="1">
      <alignment horizontal="center" vertical="center"/>
      <protection/>
    </xf>
    <xf numFmtId="0" fontId="39" fillId="0" borderId="17" xfId="132" applyFont="1" applyBorder="1" applyAlignment="1">
      <alignment horizontal="center" vertical="center" wrapText="1"/>
      <protection/>
    </xf>
    <xf numFmtId="0" fontId="39" fillId="0" borderId="11" xfId="132" applyFont="1" applyBorder="1" applyAlignment="1">
      <alignment horizontal="center" vertical="center" wrapText="1"/>
      <protection/>
    </xf>
    <xf numFmtId="178" fontId="39" fillId="0" borderId="11" xfId="132" applyNumberFormat="1" applyFont="1" applyBorder="1" applyAlignment="1">
      <alignment horizontal="center" vertical="center" wrapText="1"/>
      <protection/>
    </xf>
    <xf numFmtId="0" fontId="6" fillId="0" borderId="15" xfId="113" applyFont="1" applyBorder="1" applyAlignment="1">
      <alignment horizontal="center" vertical="center"/>
      <protection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0" fillId="25" borderId="0" xfId="111" applyFont="1" applyFill="1" applyBorder="1" applyAlignment="1">
      <alignment horizontal="center" vertical="center"/>
      <protection/>
    </xf>
    <xf numFmtId="0" fontId="10" fillId="25" borderId="11" xfId="111" applyFont="1" applyFill="1" applyBorder="1" applyAlignment="1">
      <alignment horizontal="center" vertical="center" wrapText="1"/>
      <protection/>
    </xf>
    <xf numFmtId="0" fontId="6" fillId="25" borderId="11" xfId="111" applyFont="1" applyFill="1" applyBorder="1" applyAlignment="1">
      <alignment horizontal="center" vertical="center"/>
      <protection/>
    </xf>
    <xf numFmtId="178" fontId="38" fillId="0" borderId="11" xfId="0" applyNumberFormat="1" applyFont="1" applyFill="1" applyBorder="1" applyAlignment="1">
      <alignment horizontal="center" vertical="center"/>
    </xf>
    <xf numFmtId="0" fontId="39" fillId="0" borderId="11" xfId="152" applyFont="1" applyFill="1" applyBorder="1" applyAlignment="1">
      <alignment horizontal="center" vertical="center"/>
      <protection/>
    </xf>
    <xf numFmtId="2" fontId="39" fillId="0" borderId="11" xfId="0" applyNumberFormat="1" applyFont="1" applyFill="1" applyBorder="1" applyAlignment="1">
      <alignment horizontal="center" vertical="center"/>
    </xf>
    <xf numFmtId="181" fontId="39" fillId="0" borderId="11" xfId="112" applyNumberFormat="1" applyFont="1" applyBorder="1" applyAlignment="1">
      <alignment horizontal="center" vertical="center"/>
      <protection/>
    </xf>
    <xf numFmtId="180" fontId="39" fillId="24" borderId="11" xfId="0" applyNumberFormat="1" applyFont="1" applyFill="1" applyBorder="1" applyAlignment="1" applyProtection="1">
      <alignment horizontal="center" vertical="center"/>
      <protection/>
    </xf>
    <xf numFmtId="0" fontId="39" fillId="24" borderId="11" xfId="0" applyNumberFormat="1" applyFont="1" applyFill="1" applyBorder="1" applyAlignment="1" applyProtection="1">
      <alignment horizontal="center" vertical="center"/>
      <protection/>
    </xf>
    <xf numFmtId="180" fontId="39" fillId="0" borderId="11" xfId="111" applyNumberFormat="1" applyFont="1" applyFill="1" applyBorder="1" applyAlignment="1">
      <alignment horizontal="center" vertical="center"/>
      <protection/>
    </xf>
    <xf numFmtId="49" fontId="39" fillId="25" borderId="11" xfId="116" applyNumberFormat="1" applyFont="1" applyFill="1" applyBorder="1" applyAlignment="1">
      <alignment horizontal="center" vertical="center"/>
      <protection/>
    </xf>
    <xf numFmtId="0" fontId="3" fillId="0" borderId="13" xfId="109" applyFont="1" applyBorder="1" applyAlignment="1">
      <alignment vertical="center"/>
      <protection/>
    </xf>
    <xf numFmtId="0" fontId="3" fillId="0" borderId="13" xfId="109" applyNumberFormat="1" applyFont="1" applyBorder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10" fillId="25" borderId="15" xfId="111" applyFont="1" applyFill="1" applyBorder="1" applyAlignment="1">
      <alignment horizontal="center" vertical="center" wrapText="1"/>
      <protection/>
    </xf>
    <xf numFmtId="0" fontId="6" fillId="25" borderId="12" xfId="111" applyFont="1" applyFill="1" applyBorder="1" applyAlignment="1">
      <alignment horizontal="center" vertical="center" wrapText="1"/>
      <protection/>
    </xf>
    <xf numFmtId="0" fontId="7" fillId="25" borderId="0" xfId="111" applyFont="1" applyFill="1" applyAlignment="1">
      <alignment horizontal="center" vertical="center"/>
      <protection/>
    </xf>
    <xf numFmtId="180" fontId="39" fillId="0" borderId="22" xfId="149" applyNumberFormat="1" applyFont="1" applyFill="1" applyBorder="1" applyAlignment="1">
      <alignment horizontal="center" vertical="center"/>
      <protection/>
    </xf>
    <xf numFmtId="180" fontId="39" fillId="0" borderId="11" xfId="149" applyNumberFormat="1" applyFont="1" applyFill="1" applyBorder="1" applyAlignment="1">
      <alignment horizontal="center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180" fontId="39" fillId="25" borderId="11" xfId="111" applyNumberFormat="1" applyFont="1" applyFill="1" applyBorder="1" applyAlignment="1">
      <alignment horizontal="center" vertical="center"/>
      <protection/>
    </xf>
    <xf numFmtId="180" fontId="39" fillId="0" borderId="11" xfId="0" applyNumberFormat="1" applyFont="1" applyBorder="1" applyAlignment="1">
      <alignment horizontal="center" vertical="center"/>
    </xf>
    <xf numFmtId="180" fontId="39" fillId="0" borderId="17" xfId="0" applyNumberFormat="1" applyFont="1" applyBorder="1" applyAlignment="1">
      <alignment horizontal="center" vertical="center"/>
    </xf>
    <xf numFmtId="180" fontId="39" fillId="0" borderId="11" xfId="152" applyNumberFormat="1" applyFont="1" applyFill="1" applyBorder="1" applyAlignment="1">
      <alignment horizontal="center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178" fontId="39" fillId="0" borderId="11" xfId="111" applyNumberFormat="1" applyFont="1" applyFill="1" applyBorder="1" applyAlignment="1">
      <alignment horizontal="center" vertical="center" wrapText="1"/>
      <protection/>
    </xf>
    <xf numFmtId="180" fontId="39" fillId="0" borderId="17" xfId="132" applyNumberFormat="1" applyFont="1" applyBorder="1" applyAlignment="1">
      <alignment horizontal="center" vertical="center" wrapText="1"/>
      <protection/>
    </xf>
    <xf numFmtId="178" fontId="39" fillId="24" borderId="11" xfId="0" applyNumberFormat="1" applyFont="1" applyFill="1" applyBorder="1" applyAlignment="1" applyProtection="1">
      <alignment horizontal="center" vertical="center"/>
      <protection/>
    </xf>
    <xf numFmtId="180" fontId="39" fillId="24" borderId="19" xfId="0" applyNumberFormat="1" applyFont="1" applyFill="1" applyBorder="1" applyAlignment="1" applyProtection="1">
      <alignment horizontal="center" vertical="center"/>
      <protection/>
    </xf>
    <xf numFmtId="180" fontId="39" fillId="25" borderId="14" xfId="111" applyNumberFormat="1" applyFont="1" applyFill="1" applyBorder="1" applyAlignment="1">
      <alignment horizontal="center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180" fontId="39" fillId="0" borderId="11" xfId="116" applyNumberFormat="1" applyFont="1" applyBorder="1" applyAlignment="1">
      <alignment horizontal="center" vertical="center"/>
      <protection/>
    </xf>
    <xf numFmtId="180" fontId="39" fillId="0" borderId="11" xfId="132" applyNumberFormat="1" applyFont="1" applyBorder="1" applyAlignment="1">
      <alignment horizontal="center" vertical="center" wrapText="1"/>
      <protection/>
    </xf>
    <xf numFmtId="180" fontId="39" fillId="0" borderId="21" xfId="132" applyNumberFormat="1" applyFont="1" applyBorder="1" applyAlignment="1">
      <alignment horizontal="center" vertical="center" wrapText="1"/>
      <protection/>
    </xf>
    <xf numFmtId="0" fontId="0" fillId="25" borderId="0" xfId="111" applyFont="1" applyFill="1" applyBorder="1">
      <alignment/>
      <protection/>
    </xf>
    <xf numFmtId="0" fontId="7" fillId="25" borderId="0" xfId="111" applyFont="1" applyFill="1">
      <alignment/>
      <protection/>
    </xf>
    <xf numFmtId="0" fontId="0" fillId="25" borderId="0" xfId="0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25" borderId="11" xfId="0" applyFont="1" applyFill="1" applyBorder="1" applyAlignment="1">
      <alignment horizontal="center" vertical="center"/>
    </xf>
    <xf numFmtId="0" fontId="37" fillId="0" borderId="11" xfId="101" applyNumberFormat="1" applyFont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/>
    </xf>
    <xf numFmtId="180" fontId="38" fillId="0" borderId="11" xfId="0" applyNumberFormat="1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/>
    </xf>
    <xf numFmtId="0" fontId="8" fillId="0" borderId="11" xfId="101" applyNumberFormat="1" applyFont="1" applyBorder="1" applyAlignment="1">
      <alignment horizontal="center" vertical="center" wrapText="1"/>
      <protection/>
    </xf>
    <xf numFmtId="0" fontId="39" fillId="25" borderId="11" xfId="148" applyFont="1" applyFill="1" applyBorder="1" applyAlignment="1">
      <alignment horizontal="center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0" fontId="39" fillId="0" borderId="11" xfId="101" applyFont="1" applyBorder="1" applyAlignment="1">
      <alignment horizontal="center" vertical="center"/>
      <protection/>
    </xf>
    <xf numFmtId="0" fontId="39" fillId="25" borderId="11" xfId="0" applyFont="1" applyFill="1" applyBorder="1" applyAlignment="1">
      <alignment horizontal="center" vertical="center"/>
    </xf>
    <xf numFmtId="0" fontId="39" fillId="0" borderId="11" xfId="150" applyFont="1" applyFill="1" applyBorder="1" applyAlignment="1">
      <alignment horizontal="center" vertical="center"/>
      <protection/>
    </xf>
    <xf numFmtId="0" fontId="39" fillId="0" borderId="11" xfId="101" applyFont="1" applyFill="1" applyBorder="1" applyAlignment="1">
      <alignment horizontal="center" vertical="center"/>
      <protection/>
    </xf>
    <xf numFmtId="0" fontId="39" fillId="0" borderId="11" xfId="124" applyFont="1" applyBorder="1" applyAlignment="1">
      <alignment horizontal="center" vertical="center"/>
      <protection/>
    </xf>
    <xf numFmtId="0" fontId="39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11" xfId="101" applyFont="1" applyFill="1" applyBorder="1" applyAlignment="1">
      <alignment horizontal="center" vertical="center"/>
      <protection/>
    </xf>
    <xf numFmtId="0" fontId="39" fillId="0" borderId="23" xfId="101" applyFont="1" applyBorder="1" applyAlignment="1">
      <alignment horizontal="center" vertical="center"/>
      <protection/>
    </xf>
    <xf numFmtId="0" fontId="39" fillId="0" borderId="11" xfId="124" applyFont="1" applyFill="1" applyBorder="1" applyAlignment="1">
      <alignment horizontal="center" vertical="center"/>
      <protection/>
    </xf>
    <xf numFmtId="0" fontId="39" fillId="0" borderId="11" xfId="101" applyFont="1" applyFill="1" applyBorder="1" applyAlignment="1">
      <alignment horizontal="center" vertical="center"/>
      <protection/>
    </xf>
    <xf numFmtId="0" fontId="39" fillId="0" borderId="11" xfId="101" applyNumberFormat="1" applyFont="1" applyBorder="1" applyAlignment="1">
      <alignment horizontal="center" vertical="center"/>
      <protection/>
    </xf>
    <xf numFmtId="0" fontId="39" fillId="0" borderId="11" xfId="124" applyFont="1" applyFill="1" applyBorder="1" applyAlignment="1">
      <alignment horizontal="center" vertical="center"/>
      <protection/>
    </xf>
    <xf numFmtId="0" fontId="39" fillId="25" borderId="11" xfId="127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39" fillId="25" borderId="18" xfId="148" applyFont="1" applyFill="1" applyBorder="1" applyAlignment="1">
      <alignment horizontal="center" vertical="center"/>
      <protection/>
    </xf>
    <xf numFmtId="0" fontId="39" fillId="25" borderId="21" xfId="148" applyFont="1" applyFill="1" applyBorder="1" applyAlignment="1">
      <alignment horizontal="center" vertical="center"/>
      <protection/>
    </xf>
    <xf numFmtId="0" fontId="39" fillId="25" borderId="11" xfId="96" applyFont="1" applyFill="1" applyBorder="1" applyAlignment="1">
      <alignment horizontal="center" vertical="center"/>
      <protection/>
    </xf>
    <xf numFmtId="0" fontId="39" fillId="25" borderId="11" xfId="101" applyFont="1" applyFill="1" applyBorder="1" applyAlignment="1">
      <alignment horizontal="center" vertical="center"/>
      <protection/>
    </xf>
    <xf numFmtId="178" fontId="39" fillId="0" borderId="11" xfId="0" applyNumberFormat="1" applyFont="1" applyFill="1" applyBorder="1" applyAlignment="1">
      <alignment horizontal="center" vertical="center" wrapText="1"/>
    </xf>
    <xf numFmtId="0" fontId="39" fillId="24" borderId="15" xfId="0" applyFont="1" applyFill="1" applyBorder="1" applyAlignment="1" applyProtection="1">
      <alignment horizontal="center" vertical="center"/>
      <protection/>
    </xf>
    <xf numFmtId="0" fontId="39" fillId="24" borderId="17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0" fontId="38" fillId="24" borderId="11" xfId="0" applyNumberFormat="1" applyFont="1" applyFill="1" applyBorder="1" applyAlignment="1">
      <alignment horizontal="center" vertical="center"/>
    </xf>
    <xf numFmtId="180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80" fontId="39" fillId="25" borderId="22" xfId="148" applyNumberFormat="1" applyFont="1" applyFill="1" applyBorder="1" applyAlignment="1">
      <alignment horizontal="center" vertical="center"/>
      <protection/>
    </xf>
    <xf numFmtId="180" fontId="39" fillId="25" borderId="18" xfId="148" applyNumberFormat="1" applyFont="1" applyFill="1" applyBorder="1" applyAlignment="1">
      <alignment horizontal="center" vertical="center"/>
      <protection/>
    </xf>
    <xf numFmtId="180" fontId="39" fillId="0" borderId="11" xfId="150" applyNumberFormat="1" applyFont="1" applyFill="1" applyBorder="1" applyAlignment="1">
      <alignment horizontal="center" vertical="center"/>
      <protection/>
    </xf>
    <xf numFmtId="180" fontId="39" fillId="25" borderId="11" xfId="127" applyNumberFormat="1" applyFont="1" applyFill="1" applyBorder="1" applyAlignment="1">
      <alignment horizontal="center" vertical="center"/>
      <protection/>
    </xf>
    <xf numFmtId="0" fontId="39" fillId="25" borderId="11" xfId="0" applyNumberFormat="1" applyFont="1" applyFill="1" applyBorder="1" applyAlignment="1">
      <alignment horizontal="center" vertical="center"/>
    </xf>
    <xf numFmtId="180" fontId="39" fillId="25" borderId="11" xfId="0" applyNumberFormat="1" applyFont="1" applyFill="1" applyBorder="1" applyAlignment="1">
      <alignment horizontal="center" vertical="center"/>
    </xf>
    <xf numFmtId="180" fontId="39" fillId="0" borderId="23" xfId="0" applyNumberFormat="1" applyFont="1" applyBorder="1" applyAlignment="1">
      <alignment horizontal="center" vertical="center"/>
    </xf>
    <xf numFmtId="180" fontId="39" fillId="0" borderId="11" xfId="101" applyNumberFormat="1" applyFont="1" applyBorder="1" applyAlignment="1">
      <alignment horizontal="center" vertical="center"/>
      <protection/>
    </xf>
    <xf numFmtId="2" fontId="41" fillId="0" borderId="11" xfId="0" applyNumberFormat="1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78" fontId="39" fillId="0" borderId="11" xfId="0" applyNumberFormat="1" applyFont="1" applyBorder="1" applyAlignment="1">
      <alignment horizontal="center" vertical="center" wrapText="1"/>
    </xf>
    <xf numFmtId="180" fontId="39" fillId="0" borderId="11" xfId="127" applyNumberFormat="1" applyFont="1" applyFill="1" applyBorder="1" applyAlignment="1">
      <alignment horizontal="center" vertical="center"/>
      <protection/>
    </xf>
  </cellXfs>
  <cellStyles count="14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常规_城市低保表1_42 2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2" xfId="95"/>
    <cellStyle name="常规 2 2" xfId="96"/>
    <cellStyle name="常规 2 2 2" xfId="97"/>
    <cellStyle name="常规 2 2 2 2" xfId="98"/>
    <cellStyle name="常规 2 2 3" xfId="99"/>
    <cellStyle name="常规 2 3" xfId="100"/>
    <cellStyle name="常规_城市低保表1_38_Sheet1" xfId="101"/>
    <cellStyle name="常规 2_城市低保表（1）" xfId="102"/>
    <cellStyle name="常规 3 2" xfId="103"/>
    <cellStyle name="常规 4" xfId="104"/>
    <cellStyle name="常规 7" xfId="105"/>
    <cellStyle name="常规 8" xfId="106"/>
    <cellStyle name="常规 9" xfId="107"/>
    <cellStyle name="常规_Sheet4_1 2" xfId="108"/>
    <cellStyle name="常规_Sheet2" xfId="109"/>
    <cellStyle name="常规_城市低保表1_38_Sheet1_城市低保表（1）_1 2" xfId="110"/>
    <cellStyle name="常规_Sheet4_1" xfId="111"/>
    <cellStyle name="常规_Sheet4_1_城市低保表（3）_1" xfId="112"/>
    <cellStyle name="常规_Sheet4_1_城市低保统计表（4）" xfId="113"/>
    <cellStyle name="常规_Sheet4_1_农村低保表_54" xfId="114"/>
    <cellStyle name="常规_Sheet4_1_农村低保统计表_31 2" xfId="115"/>
    <cellStyle name="常规_Sheet4_1_农村低保统计表_32" xfId="116"/>
    <cellStyle name="常规_Sheet4_1_农村低保统计表_32 2" xfId="117"/>
    <cellStyle name="常规_Sheet4_1_农村低保统计表_42 2" xfId="118"/>
    <cellStyle name="常规_Sheet4_1_农村低保统计表_43 2" xfId="119"/>
    <cellStyle name="常规_Sheet4_1_农村低保统计表_46" xfId="120"/>
    <cellStyle name="常规_Sheet4_1_农村低保统计表_46 2" xfId="121"/>
    <cellStyle name="常规_Sheet5_1" xfId="122"/>
    <cellStyle name="常规_Sheet5_1 2" xfId="123"/>
    <cellStyle name="常规_城市低保表1_31" xfId="124"/>
    <cellStyle name="常规_城市低保表1_31 2" xfId="125"/>
    <cellStyle name="常规_城市低保表1_38_Sheet1 2" xfId="126"/>
    <cellStyle name="常规_城市低保表1_40" xfId="127"/>
    <cellStyle name="常规_城市低保表1_40 2" xfId="128"/>
    <cellStyle name="常规_城市低保表1_45" xfId="129"/>
    <cellStyle name="常规_城市低保表1_7 2" xfId="130"/>
    <cellStyle name="常规_农村低保表 2" xfId="131"/>
    <cellStyle name="常规_农村低保统计表_25" xfId="132"/>
    <cellStyle name="常规_农村低保统计表_25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4 2" xfId="143"/>
    <cellStyle name="强调文字颜色 5 2" xfId="144"/>
    <cellStyle name="强调文字颜色 6 2" xfId="145"/>
    <cellStyle name="输入 2" xfId="146"/>
    <cellStyle name="注释 2" xfId="147"/>
    <cellStyle name="常规_城市低保表1_42" xfId="148"/>
    <cellStyle name="常规_Sheet4_1_农村低保统计表_42" xfId="149"/>
    <cellStyle name="常规_城市低保表1_38_Sheet1_城市低保表（1）_1" xfId="150"/>
    <cellStyle name="常规_城市低保表_1" xfId="151"/>
    <cellStyle name="常规_Sheet4_1_农村低保统计表_31" xfId="152"/>
    <cellStyle name="常规_农村低保表" xfId="153"/>
    <cellStyle name="常规_Sheet4_1_农村低保统计表_4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7" sqref="A7:U7"/>
    </sheetView>
  </sheetViews>
  <sheetFormatPr defaultColWidth="9.00390625" defaultRowHeight="14.25"/>
  <cols>
    <col min="1" max="1" width="8.25390625" style="3" customWidth="1"/>
    <col min="2" max="2" width="7.50390625" style="3" customWidth="1"/>
    <col min="3" max="3" width="5.625" style="140" customWidth="1"/>
    <col min="4" max="4" width="6.00390625" style="3" customWidth="1"/>
    <col min="5" max="6" width="6.75390625" style="3" customWidth="1"/>
    <col min="7" max="7" width="5.875" style="3" customWidth="1"/>
    <col min="8" max="8" width="5.375" style="3" customWidth="1"/>
    <col min="9" max="9" width="7.375" style="3" customWidth="1"/>
    <col min="10" max="10" width="6.50390625" style="3" customWidth="1"/>
    <col min="11" max="11" width="5.25390625" style="3" customWidth="1"/>
    <col min="12" max="12" width="5.875" style="3" customWidth="1"/>
    <col min="13" max="13" width="5.25390625" style="3" customWidth="1"/>
    <col min="14" max="14" width="6.00390625" style="3" customWidth="1"/>
    <col min="15" max="15" width="5.50390625" style="3" customWidth="1"/>
    <col min="16" max="16" width="5.25390625" style="3" customWidth="1"/>
    <col min="17" max="17" width="8.25390625" style="3" customWidth="1"/>
    <col min="18" max="18" width="8.875" style="3" customWidth="1"/>
    <col min="19" max="19" width="7.125" style="3" customWidth="1"/>
    <col min="20" max="20" width="7.25390625" style="3" customWidth="1"/>
    <col min="21" max="21" width="6.25390625" style="3" customWidth="1"/>
    <col min="22" max="16384" width="9.00390625" style="3" customWidth="1"/>
  </cols>
  <sheetData>
    <row r="1" spans="1:21" ht="28.5">
      <c r="A1" s="141" t="s">
        <v>0</v>
      </c>
      <c r="B1" s="141"/>
      <c r="C1" s="142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4.25">
      <c r="A2" s="143" t="s">
        <v>1</v>
      </c>
      <c r="B2" s="143"/>
      <c r="C2" s="144"/>
      <c r="D2" s="143"/>
      <c r="E2" s="145"/>
      <c r="F2" s="146"/>
      <c r="G2" s="146"/>
      <c r="H2" s="146"/>
      <c r="I2" s="190"/>
      <c r="J2" s="191"/>
      <c r="K2" s="191"/>
      <c r="L2" s="191"/>
      <c r="M2" s="191"/>
      <c r="N2" s="191"/>
      <c r="O2" s="192"/>
      <c r="P2" s="192"/>
      <c r="Q2" s="192"/>
      <c r="R2" s="207"/>
      <c r="S2" s="207"/>
      <c r="T2" s="208" t="s">
        <v>2</v>
      </c>
      <c r="U2" s="209"/>
    </row>
    <row r="3" spans="1:21" ht="15.75">
      <c r="A3" s="147" t="s">
        <v>3</v>
      </c>
      <c r="B3" s="148" t="s">
        <v>4</v>
      </c>
      <c r="C3" s="149" t="s">
        <v>5</v>
      </c>
      <c r="D3" s="148" t="s">
        <v>6</v>
      </c>
      <c r="E3" s="150" t="s">
        <v>7</v>
      </c>
      <c r="F3" s="151"/>
      <c r="G3" s="151"/>
      <c r="H3" s="151"/>
      <c r="I3" s="150" t="s">
        <v>8</v>
      </c>
      <c r="J3" s="193" t="s">
        <v>9</v>
      </c>
      <c r="K3" s="193"/>
      <c r="L3" s="193"/>
      <c r="M3" s="193"/>
      <c r="N3" s="193"/>
      <c r="O3" s="193"/>
      <c r="P3" s="193"/>
      <c r="Q3" s="194" t="s">
        <v>10</v>
      </c>
      <c r="R3" s="150" t="s">
        <v>11</v>
      </c>
      <c r="S3" s="150" t="s">
        <v>12</v>
      </c>
      <c r="T3" s="155" t="s">
        <v>13</v>
      </c>
      <c r="U3" s="148" t="s">
        <v>14</v>
      </c>
    </row>
    <row r="4" spans="1:21" ht="14.25">
      <c r="A4" s="147"/>
      <c r="B4" s="148"/>
      <c r="C4" s="149"/>
      <c r="D4" s="148"/>
      <c r="E4" s="152"/>
      <c r="F4" s="151"/>
      <c r="G4" s="151"/>
      <c r="H4" s="151"/>
      <c r="I4" s="152"/>
      <c r="J4" s="194" t="s">
        <v>15</v>
      </c>
      <c r="K4" s="194" t="s">
        <v>16</v>
      </c>
      <c r="L4" s="194"/>
      <c r="M4" s="194"/>
      <c r="N4" s="194"/>
      <c r="O4" s="194" t="s">
        <v>17</v>
      </c>
      <c r="P4" s="194"/>
      <c r="Q4" s="210"/>
      <c r="R4" s="211"/>
      <c r="S4" s="150"/>
      <c r="T4" s="212"/>
      <c r="U4" s="148"/>
    </row>
    <row r="5" spans="1:21" ht="78.75" customHeight="1">
      <c r="A5" s="147"/>
      <c r="B5" s="151"/>
      <c r="C5" s="153"/>
      <c r="D5" s="148"/>
      <c r="E5" s="154" t="s">
        <v>18</v>
      </c>
      <c r="F5" s="155" t="s">
        <v>19</v>
      </c>
      <c r="G5" s="155" t="s">
        <v>20</v>
      </c>
      <c r="H5" s="155" t="s">
        <v>21</v>
      </c>
      <c r="I5" s="195"/>
      <c r="J5" s="194"/>
      <c r="K5" s="196" t="s">
        <v>22</v>
      </c>
      <c r="L5" s="196" t="s">
        <v>23</v>
      </c>
      <c r="M5" s="196" t="s">
        <v>24</v>
      </c>
      <c r="N5" s="196" t="s">
        <v>25</v>
      </c>
      <c r="O5" s="196" t="s">
        <v>26</v>
      </c>
      <c r="P5" s="196" t="s">
        <v>27</v>
      </c>
      <c r="Q5" s="210"/>
      <c r="R5" s="211"/>
      <c r="S5" s="150"/>
      <c r="T5" s="212"/>
      <c r="U5" s="148"/>
    </row>
    <row r="6" spans="1:21" ht="21.75" customHeight="1">
      <c r="A6" s="147" t="s">
        <v>28</v>
      </c>
      <c r="B6" s="156">
        <v>1</v>
      </c>
      <c r="C6" s="157">
        <v>2</v>
      </c>
      <c r="D6" s="156">
        <v>3</v>
      </c>
      <c r="E6" s="158">
        <v>4</v>
      </c>
      <c r="F6" s="156">
        <v>5</v>
      </c>
      <c r="G6" s="156">
        <v>6</v>
      </c>
      <c r="H6" s="156">
        <v>7</v>
      </c>
      <c r="I6" s="158">
        <v>8</v>
      </c>
      <c r="J6" s="197">
        <v>9</v>
      </c>
      <c r="K6" s="197">
        <v>10</v>
      </c>
      <c r="L6" s="197">
        <v>11</v>
      </c>
      <c r="M6" s="197">
        <v>12</v>
      </c>
      <c r="N6" s="197">
        <v>13</v>
      </c>
      <c r="O6" s="197">
        <v>14</v>
      </c>
      <c r="P6" s="197">
        <v>15</v>
      </c>
      <c r="Q6" s="156">
        <v>16</v>
      </c>
      <c r="R6" s="156">
        <v>17</v>
      </c>
      <c r="S6" s="156">
        <v>18</v>
      </c>
      <c r="T6" s="156">
        <v>19</v>
      </c>
      <c r="U6" s="156">
        <v>20</v>
      </c>
    </row>
    <row r="7" spans="1:21" s="136" customFormat="1" ht="21" customHeight="1">
      <c r="A7" s="159" t="s">
        <v>29</v>
      </c>
      <c r="B7" s="160">
        <v>977900</v>
      </c>
      <c r="C7" s="161">
        <f aca="true" t="shared" si="0" ref="C7:C15">E7/B7*100</f>
        <v>0.6256263421617753</v>
      </c>
      <c r="D7" s="160">
        <v>3368</v>
      </c>
      <c r="E7" s="162">
        <f aca="true" t="shared" si="1" ref="E7:E26">J7+K7+L7+M7+N7+O7+P7</f>
        <v>6118</v>
      </c>
      <c r="F7" s="160">
        <v>2851</v>
      </c>
      <c r="G7" s="160">
        <v>1405</v>
      </c>
      <c r="H7" s="160">
        <v>561</v>
      </c>
      <c r="I7" s="160">
        <v>69287</v>
      </c>
      <c r="J7" s="160">
        <v>1436</v>
      </c>
      <c r="K7" s="160">
        <v>239</v>
      </c>
      <c r="L7" s="160">
        <v>1487</v>
      </c>
      <c r="M7" s="160">
        <v>153</v>
      </c>
      <c r="N7" s="160">
        <v>1169</v>
      </c>
      <c r="O7" s="160">
        <v>1170</v>
      </c>
      <c r="P7" s="198">
        <v>464</v>
      </c>
      <c r="Q7" s="213">
        <v>212.49</v>
      </c>
      <c r="R7" s="213">
        <v>2395.23</v>
      </c>
      <c r="S7" s="214">
        <f aca="true" t="shared" si="2" ref="S7:S26">Q7/E7*10000</f>
        <v>347.3193854200719</v>
      </c>
      <c r="T7" s="214">
        <f aca="true" t="shared" si="3" ref="T7:T26">R7/I7*10000</f>
        <v>345.6968839753489</v>
      </c>
      <c r="U7" s="215">
        <v>520</v>
      </c>
    </row>
    <row r="8" spans="1:21" s="136" customFormat="1" ht="19.5" customHeight="1">
      <c r="A8" s="163" t="s">
        <v>30</v>
      </c>
      <c r="B8" s="164">
        <v>390000</v>
      </c>
      <c r="C8" s="165">
        <f t="shared" si="0"/>
        <v>0.7535897435897436</v>
      </c>
      <c r="D8" s="166">
        <v>1689</v>
      </c>
      <c r="E8" s="167">
        <f t="shared" si="1"/>
        <v>2939</v>
      </c>
      <c r="F8" s="164">
        <v>3560</v>
      </c>
      <c r="G8" s="164">
        <v>1801</v>
      </c>
      <c r="H8" s="164">
        <v>138</v>
      </c>
      <c r="I8" s="164">
        <v>34114</v>
      </c>
      <c r="J8" s="164">
        <v>975</v>
      </c>
      <c r="K8" s="164">
        <v>6</v>
      </c>
      <c r="L8" s="199">
        <v>51</v>
      </c>
      <c r="M8" s="164">
        <v>582</v>
      </c>
      <c r="N8" s="200"/>
      <c r="O8" s="164">
        <v>780</v>
      </c>
      <c r="P8" s="164">
        <v>545</v>
      </c>
      <c r="Q8" s="216">
        <v>115.13</v>
      </c>
      <c r="R8" s="217">
        <v>1389.85</v>
      </c>
      <c r="S8" s="122">
        <f t="shared" si="2"/>
        <v>391.7318815923784</v>
      </c>
      <c r="T8" s="122">
        <f t="shared" si="3"/>
        <v>407.4133786715131</v>
      </c>
      <c r="U8" s="164">
        <v>590</v>
      </c>
    </row>
    <row r="9" spans="1:21" s="137" customFormat="1" ht="19.5" customHeight="1">
      <c r="A9" s="163" t="s">
        <v>31</v>
      </c>
      <c r="B9" s="168">
        <v>58100</v>
      </c>
      <c r="C9" s="165">
        <f t="shared" si="0"/>
        <v>6.772805507745266</v>
      </c>
      <c r="D9" s="168">
        <v>1567</v>
      </c>
      <c r="E9" s="167">
        <f t="shared" si="1"/>
        <v>3935</v>
      </c>
      <c r="F9" s="169">
        <v>2457</v>
      </c>
      <c r="G9" s="169">
        <v>190</v>
      </c>
      <c r="H9" s="169">
        <v>44</v>
      </c>
      <c r="I9" s="41">
        <v>44169</v>
      </c>
      <c r="J9" s="169">
        <v>1553</v>
      </c>
      <c r="K9" s="169">
        <v>87</v>
      </c>
      <c r="L9" s="169">
        <v>473</v>
      </c>
      <c r="M9" s="169">
        <v>174</v>
      </c>
      <c r="N9" s="169">
        <v>795</v>
      </c>
      <c r="O9" s="169">
        <v>819</v>
      </c>
      <c r="P9" s="169">
        <v>34</v>
      </c>
      <c r="Q9" s="218">
        <v>123.04</v>
      </c>
      <c r="R9" s="122">
        <v>1381.11</v>
      </c>
      <c r="S9" s="122">
        <f t="shared" si="2"/>
        <v>312.68106734434565</v>
      </c>
      <c r="T9" s="122">
        <f t="shared" si="3"/>
        <v>312.6876315968213</v>
      </c>
      <c r="U9" s="82">
        <v>420</v>
      </c>
    </row>
    <row r="10" spans="1:21" s="136" customFormat="1" ht="19.5" customHeight="1">
      <c r="A10" s="163" t="s">
        <v>32</v>
      </c>
      <c r="B10" s="170">
        <v>120410</v>
      </c>
      <c r="C10" s="165">
        <f t="shared" si="0"/>
        <v>2.009799850510755</v>
      </c>
      <c r="D10" s="166">
        <v>1451</v>
      </c>
      <c r="E10" s="167">
        <f t="shared" si="1"/>
        <v>2420</v>
      </c>
      <c r="F10" s="166">
        <v>2020</v>
      </c>
      <c r="G10" s="166">
        <v>189</v>
      </c>
      <c r="H10" s="166">
        <v>81</v>
      </c>
      <c r="I10" s="201">
        <v>28554</v>
      </c>
      <c r="J10" s="166">
        <v>1135</v>
      </c>
      <c r="K10" s="166">
        <v>15</v>
      </c>
      <c r="L10" s="166">
        <v>744</v>
      </c>
      <c r="M10" s="166">
        <v>83</v>
      </c>
      <c r="N10" s="166">
        <v>182</v>
      </c>
      <c r="O10" s="166">
        <v>150</v>
      </c>
      <c r="P10" s="166">
        <v>111</v>
      </c>
      <c r="Q10" s="219">
        <v>84.35</v>
      </c>
      <c r="R10" s="220">
        <v>1007.34</v>
      </c>
      <c r="S10" s="122">
        <f t="shared" si="2"/>
        <v>348.55371900826447</v>
      </c>
      <c r="T10" s="122">
        <f t="shared" si="3"/>
        <v>352.7841983610002</v>
      </c>
      <c r="U10" s="82">
        <v>420</v>
      </c>
    </row>
    <row r="11" spans="1:21" s="136" customFormat="1" ht="19.5" customHeight="1">
      <c r="A11" s="163" t="s">
        <v>33</v>
      </c>
      <c r="B11" s="171">
        <v>150000</v>
      </c>
      <c r="C11" s="165">
        <f t="shared" si="0"/>
        <v>1.5313333333333334</v>
      </c>
      <c r="D11" s="171">
        <v>1303</v>
      </c>
      <c r="E11" s="167">
        <f t="shared" si="1"/>
        <v>2297</v>
      </c>
      <c r="F11" s="171">
        <v>770</v>
      </c>
      <c r="G11" s="171">
        <v>220</v>
      </c>
      <c r="H11" s="171">
        <v>60</v>
      </c>
      <c r="I11" s="171">
        <v>28245</v>
      </c>
      <c r="J11" s="171">
        <v>465</v>
      </c>
      <c r="K11" s="171">
        <v>20</v>
      </c>
      <c r="L11" s="171">
        <v>860</v>
      </c>
      <c r="M11" s="171">
        <v>30</v>
      </c>
      <c r="N11" s="171">
        <v>100</v>
      </c>
      <c r="O11" s="171">
        <v>420</v>
      </c>
      <c r="P11" s="171">
        <v>402</v>
      </c>
      <c r="Q11" s="221">
        <v>82.2906</v>
      </c>
      <c r="R11" s="221">
        <v>1042.3212</v>
      </c>
      <c r="S11" s="122">
        <f t="shared" si="2"/>
        <v>358.2525032651284</v>
      </c>
      <c r="T11" s="122">
        <f t="shared" si="3"/>
        <v>369.02857142857147</v>
      </c>
      <c r="U11" s="171">
        <v>420</v>
      </c>
    </row>
    <row r="12" spans="1:21" s="136" customFormat="1" ht="19.5" customHeight="1">
      <c r="A12" s="172" t="s">
        <v>34</v>
      </c>
      <c r="B12" s="173">
        <v>453908</v>
      </c>
      <c r="C12" s="165">
        <f t="shared" si="0"/>
        <v>1.535553460172546</v>
      </c>
      <c r="D12" s="41">
        <v>3064</v>
      </c>
      <c r="E12" s="167">
        <v>6970</v>
      </c>
      <c r="F12" s="173">
        <v>3037</v>
      </c>
      <c r="G12" s="173">
        <v>1325</v>
      </c>
      <c r="H12" s="174">
        <v>0</v>
      </c>
      <c r="I12" s="41">
        <v>75463</v>
      </c>
      <c r="J12" s="41">
        <v>623</v>
      </c>
      <c r="K12" s="30">
        <v>4</v>
      </c>
      <c r="L12" s="30">
        <v>484</v>
      </c>
      <c r="M12" s="30">
        <v>0</v>
      </c>
      <c r="N12" s="30">
        <v>4207</v>
      </c>
      <c r="O12" s="41">
        <v>92</v>
      </c>
      <c r="P12" s="41">
        <v>1564</v>
      </c>
      <c r="Q12" s="222">
        <v>229.093</v>
      </c>
      <c r="R12" s="223">
        <v>2472.779</v>
      </c>
      <c r="S12" s="122">
        <f t="shared" si="2"/>
        <v>328.68436154949785</v>
      </c>
      <c r="T12" s="122">
        <f t="shared" si="3"/>
        <v>327.68098273326</v>
      </c>
      <c r="U12" s="173">
        <v>420</v>
      </c>
    </row>
    <row r="13" spans="1:21" s="138" customFormat="1" ht="19.5" customHeight="1">
      <c r="A13" s="173" t="s">
        <v>35</v>
      </c>
      <c r="B13" s="173">
        <v>189662</v>
      </c>
      <c r="C13" s="165">
        <f t="shared" si="0"/>
        <v>3.50149212810157</v>
      </c>
      <c r="D13" s="175">
        <v>4420</v>
      </c>
      <c r="E13" s="175">
        <v>6641</v>
      </c>
      <c r="F13" s="176">
        <v>5874</v>
      </c>
      <c r="G13" s="176">
        <v>261</v>
      </c>
      <c r="H13" s="176">
        <v>506</v>
      </c>
      <c r="I13" s="175">
        <v>72665</v>
      </c>
      <c r="J13" s="176">
        <v>49</v>
      </c>
      <c r="K13" s="176">
        <v>353</v>
      </c>
      <c r="L13" s="176">
        <v>2170</v>
      </c>
      <c r="M13" s="176">
        <v>2482</v>
      </c>
      <c r="N13" s="176">
        <v>948</v>
      </c>
      <c r="O13" s="176">
        <v>192</v>
      </c>
      <c r="P13" s="176">
        <v>447</v>
      </c>
      <c r="Q13" s="224">
        <v>218.38</v>
      </c>
      <c r="R13" s="224">
        <v>2391.88</v>
      </c>
      <c r="S13" s="122">
        <f t="shared" si="2"/>
        <v>328.83601867188673</v>
      </c>
      <c r="T13" s="122">
        <f t="shared" si="3"/>
        <v>329.16534782907866</v>
      </c>
      <c r="U13" s="225">
        <v>420</v>
      </c>
    </row>
    <row r="14" spans="1:21" s="136" customFormat="1" ht="19.5" customHeight="1">
      <c r="A14" s="163" t="s">
        <v>36</v>
      </c>
      <c r="B14" s="166">
        <v>123065</v>
      </c>
      <c r="C14" s="165">
        <f t="shared" si="0"/>
        <v>3.215373989355219</v>
      </c>
      <c r="D14" s="166">
        <v>1865</v>
      </c>
      <c r="E14" s="167">
        <v>3957</v>
      </c>
      <c r="F14" s="166">
        <v>1844</v>
      </c>
      <c r="G14" s="166">
        <v>421</v>
      </c>
      <c r="H14" s="166">
        <v>55</v>
      </c>
      <c r="I14" s="202">
        <v>42865</v>
      </c>
      <c r="J14" s="166">
        <v>659</v>
      </c>
      <c r="K14" s="166">
        <v>2743</v>
      </c>
      <c r="L14" s="166">
        <v>708</v>
      </c>
      <c r="M14" s="166">
        <v>0</v>
      </c>
      <c r="N14" s="166">
        <v>2040</v>
      </c>
      <c r="O14" s="166">
        <v>315</v>
      </c>
      <c r="P14" s="166">
        <v>240</v>
      </c>
      <c r="Q14" s="219">
        <v>145.15</v>
      </c>
      <c r="R14" s="221">
        <v>1523.1</v>
      </c>
      <c r="S14" s="122">
        <f t="shared" si="2"/>
        <v>366.81829668941117</v>
      </c>
      <c r="T14" s="122">
        <f t="shared" si="3"/>
        <v>355.3248571095299</v>
      </c>
      <c r="U14" s="82">
        <v>420</v>
      </c>
    </row>
    <row r="15" spans="1:21" s="136" customFormat="1" ht="19.5" customHeight="1">
      <c r="A15" s="163" t="s">
        <v>37</v>
      </c>
      <c r="B15" s="170">
        <v>95511</v>
      </c>
      <c r="C15" s="165">
        <f t="shared" si="0"/>
        <v>2.3096816073541264</v>
      </c>
      <c r="D15" s="166">
        <v>1059</v>
      </c>
      <c r="E15" s="167">
        <f t="shared" si="1"/>
        <v>2206</v>
      </c>
      <c r="F15" s="166">
        <v>952</v>
      </c>
      <c r="G15" s="166">
        <v>234</v>
      </c>
      <c r="H15" s="166">
        <v>153</v>
      </c>
      <c r="I15" s="171">
        <v>27159</v>
      </c>
      <c r="J15" s="166">
        <v>146</v>
      </c>
      <c r="K15" s="166">
        <v>0</v>
      </c>
      <c r="L15" s="166">
        <v>745</v>
      </c>
      <c r="M15" s="166">
        <v>340</v>
      </c>
      <c r="N15" s="166">
        <v>458</v>
      </c>
      <c r="O15" s="166">
        <v>353</v>
      </c>
      <c r="P15" s="166">
        <v>164</v>
      </c>
      <c r="Q15" s="219">
        <v>82.351</v>
      </c>
      <c r="R15" s="221">
        <v>995.63</v>
      </c>
      <c r="S15" s="122">
        <f t="shared" si="2"/>
        <v>373.3046237533998</v>
      </c>
      <c r="T15" s="122">
        <f t="shared" si="3"/>
        <v>366.59302625280753</v>
      </c>
      <c r="U15" s="82">
        <v>420</v>
      </c>
    </row>
    <row r="16" spans="1:21" s="137" customFormat="1" ht="19.5" customHeight="1">
      <c r="A16" s="163" t="s">
        <v>38</v>
      </c>
      <c r="B16" s="170">
        <v>107681</v>
      </c>
      <c r="C16" s="165">
        <f aca="true" t="shared" si="4" ref="C16:C26">E16/B16*100</f>
        <v>3.338564835021963</v>
      </c>
      <c r="D16" s="27">
        <v>1591</v>
      </c>
      <c r="E16" s="167">
        <f t="shared" si="1"/>
        <v>3595</v>
      </c>
      <c r="F16" s="27">
        <v>1421</v>
      </c>
      <c r="G16" s="27">
        <v>316</v>
      </c>
      <c r="H16" s="27"/>
      <c r="I16" s="27">
        <v>40249</v>
      </c>
      <c r="J16" s="27">
        <v>246</v>
      </c>
      <c r="K16" s="27"/>
      <c r="L16" s="27">
        <v>709</v>
      </c>
      <c r="M16" s="27">
        <v>238</v>
      </c>
      <c r="N16" s="27">
        <v>1211</v>
      </c>
      <c r="O16" s="27">
        <v>1045</v>
      </c>
      <c r="P16" s="27">
        <v>146</v>
      </c>
      <c r="Q16" s="78">
        <v>131.55</v>
      </c>
      <c r="R16" s="78">
        <v>1473.216</v>
      </c>
      <c r="S16" s="122">
        <f t="shared" si="2"/>
        <v>365.9248956884562</v>
      </c>
      <c r="T16" s="122">
        <f t="shared" si="3"/>
        <v>366.0254913165544</v>
      </c>
      <c r="U16" s="82">
        <v>420</v>
      </c>
    </row>
    <row r="17" spans="1:21" s="1" customFormat="1" ht="19.5" customHeight="1">
      <c r="A17" s="163" t="s">
        <v>39</v>
      </c>
      <c r="B17" s="170">
        <v>185500</v>
      </c>
      <c r="C17" s="165">
        <f t="shared" si="4"/>
        <v>2.7024258760107815</v>
      </c>
      <c r="D17" s="41">
        <v>2498</v>
      </c>
      <c r="E17" s="167">
        <f t="shared" si="1"/>
        <v>5013</v>
      </c>
      <c r="F17" s="177">
        <v>1672</v>
      </c>
      <c r="G17" s="177">
        <v>533</v>
      </c>
      <c r="H17" s="177">
        <v>293</v>
      </c>
      <c r="I17" s="84">
        <v>57955</v>
      </c>
      <c r="J17" s="177">
        <v>366</v>
      </c>
      <c r="K17" s="177"/>
      <c r="L17" s="177">
        <v>542</v>
      </c>
      <c r="M17" s="177">
        <v>88</v>
      </c>
      <c r="N17" s="177">
        <v>3351</v>
      </c>
      <c r="O17" s="177">
        <v>465</v>
      </c>
      <c r="P17" s="177">
        <v>201</v>
      </c>
      <c r="Q17" s="122">
        <v>188.2173</v>
      </c>
      <c r="R17" s="122">
        <v>2220.3156</v>
      </c>
      <c r="S17" s="122">
        <f t="shared" si="2"/>
        <v>375.458408138839</v>
      </c>
      <c r="T17" s="122">
        <f t="shared" si="3"/>
        <v>383.1102752135277</v>
      </c>
      <c r="U17" s="82">
        <v>420</v>
      </c>
    </row>
    <row r="18" spans="1:21" s="1" customFormat="1" ht="19.5" customHeight="1">
      <c r="A18" s="163" t="s">
        <v>40</v>
      </c>
      <c r="B18" s="166">
        <v>143915</v>
      </c>
      <c r="C18" s="165">
        <f t="shared" si="4"/>
        <v>1.858736059479554</v>
      </c>
      <c r="D18" s="41">
        <v>1302</v>
      </c>
      <c r="E18" s="167">
        <f t="shared" si="1"/>
        <v>2675</v>
      </c>
      <c r="F18" s="41">
        <v>1593</v>
      </c>
      <c r="G18" s="41">
        <v>296</v>
      </c>
      <c r="H18" s="166">
        <v>434</v>
      </c>
      <c r="I18" s="203">
        <v>29167</v>
      </c>
      <c r="J18" s="41">
        <v>512</v>
      </c>
      <c r="K18" s="41">
        <v>111</v>
      </c>
      <c r="L18" s="41">
        <v>95</v>
      </c>
      <c r="M18" s="41">
        <v>364</v>
      </c>
      <c r="N18" s="41">
        <v>900</v>
      </c>
      <c r="O18" s="41">
        <v>1</v>
      </c>
      <c r="P18" s="41">
        <v>692</v>
      </c>
      <c r="Q18" s="122">
        <v>91.17</v>
      </c>
      <c r="R18" s="226">
        <v>996.22</v>
      </c>
      <c r="S18" s="122">
        <f t="shared" si="2"/>
        <v>340.822429906542</v>
      </c>
      <c r="T18" s="122">
        <f t="shared" si="3"/>
        <v>341.557239345836</v>
      </c>
      <c r="U18" s="227">
        <v>420</v>
      </c>
    </row>
    <row r="19" spans="1:21" s="1" customFormat="1" ht="19.5" customHeight="1">
      <c r="A19" s="163" t="s">
        <v>41</v>
      </c>
      <c r="B19" s="166">
        <v>106000</v>
      </c>
      <c r="C19" s="165">
        <f t="shared" si="4"/>
        <v>5.969811320754717</v>
      </c>
      <c r="D19" s="166">
        <v>2353</v>
      </c>
      <c r="E19" s="167">
        <f t="shared" si="1"/>
        <v>6328</v>
      </c>
      <c r="F19" s="166">
        <v>2982</v>
      </c>
      <c r="G19" s="166">
        <v>1463</v>
      </c>
      <c r="H19" s="166">
        <v>50</v>
      </c>
      <c r="I19" s="202">
        <v>72288</v>
      </c>
      <c r="J19" s="166">
        <v>2202</v>
      </c>
      <c r="K19" s="166">
        <v>715</v>
      </c>
      <c r="L19" s="166">
        <v>205</v>
      </c>
      <c r="M19" s="166">
        <v>1231</v>
      </c>
      <c r="N19" s="166">
        <v>701</v>
      </c>
      <c r="O19" s="166">
        <v>1204</v>
      </c>
      <c r="P19" s="166">
        <v>70</v>
      </c>
      <c r="Q19" s="219">
        <v>205.72</v>
      </c>
      <c r="R19" s="223">
        <v>2355.72</v>
      </c>
      <c r="S19" s="122">
        <f t="shared" si="2"/>
        <v>325.094816687737</v>
      </c>
      <c r="T19" s="122">
        <f t="shared" si="3"/>
        <v>325.8798140770252</v>
      </c>
      <c r="U19" s="82">
        <v>420</v>
      </c>
    </row>
    <row r="20" spans="1:21" s="1" customFormat="1" ht="19.5" customHeight="1">
      <c r="A20" s="163" t="s">
        <v>42</v>
      </c>
      <c r="B20" s="88">
        <v>149148</v>
      </c>
      <c r="C20" s="165">
        <f t="shared" si="4"/>
        <v>4.637004854238743</v>
      </c>
      <c r="D20" s="88">
        <v>3536</v>
      </c>
      <c r="E20" s="167">
        <f t="shared" si="1"/>
        <v>6916</v>
      </c>
      <c r="F20" s="88">
        <v>3254</v>
      </c>
      <c r="G20" s="88">
        <v>66</v>
      </c>
      <c r="H20" s="88">
        <v>82</v>
      </c>
      <c r="I20" s="88">
        <v>70488</v>
      </c>
      <c r="J20" s="88">
        <v>267</v>
      </c>
      <c r="K20" s="88">
        <v>15</v>
      </c>
      <c r="L20" s="204">
        <v>28</v>
      </c>
      <c r="M20" s="88">
        <v>1</v>
      </c>
      <c r="N20" s="205">
        <v>6082</v>
      </c>
      <c r="O20" s="88">
        <v>100</v>
      </c>
      <c r="P20" s="88">
        <v>423</v>
      </c>
      <c r="Q20" s="105">
        <v>214.54</v>
      </c>
      <c r="R20" s="105">
        <v>2512.15</v>
      </c>
      <c r="S20" s="122">
        <f t="shared" si="2"/>
        <v>310.20821283979177</v>
      </c>
      <c r="T20" s="122">
        <f t="shared" si="3"/>
        <v>356.3939961411872</v>
      </c>
      <c r="U20" s="88">
        <v>420</v>
      </c>
    </row>
    <row r="21" spans="1:21" s="1" customFormat="1" ht="19.5" customHeight="1">
      <c r="A21" s="163" t="s">
        <v>43</v>
      </c>
      <c r="B21" s="178">
        <v>98158</v>
      </c>
      <c r="C21" s="165">
        <f t="shared" si="4"/>
        <v>5.22524908820473</v>
      </c>
      <c r="D21" s="179">
        <v>1927</v>
      </c>
      <c r="E21" s="167">
        <v>5129</v>
      </c>
      <c r="F21" s="179">
        <v>2965</v>
      </c>
      <c r="G21" s="179">
        <v>415</v>
      </c>
      <c r="H21" s="179">
        <v>30</v>
      </c>
      <c r="I21" s="41">
        <v>67649</v>
      </c>
      <c r="J21" s="179">
        <v>540</v>
      </c>
      <c r="K21" s="179">
        <v>31</v>
      </c>
      <c r="L21" s="179">
        <v>1390</v>
      </c>
      <c r="M21" s="179">
        <v>444</v>
      </c>
      <c r="N21" s="179">
        <v>2475</v>
      </c>
      <c r="O21" s="179">
        <v>1423</v>
      </c>
      <c r="P21" s="179">
        <v>120</v>
      </c>
      <c r="Q21" s="228">
        <v>107.13</v>
      </c>
      <c r="R21" s="122">
        <v>1346.77</v>
      </c>
      <c r="S21" s="122">
        <f t="shared" si="2"/>
        <v>208.87112497562876</v>
      </c>
      <c r="T21" s="122">
        <f t="shared" si="3"/>
        <v>199.0820263418528</v>
      </c>
      <c r="U21" s="82">
        <v>420</v>
      </c>
    </row>
    <row r="22" spans="1:21" s="136" customFormat="1" ht="19.5" customHeight="1">
      <c r="A22" s="163" t="s">
        <v>44</v>
      </c>
      <c r="B22" s="180">
        <v>82987</v>
      </c>
      <c r="C22" s="165">
        <f t="shared" si="4"/>
        <v>3.7957752419053588</v>
      </c>
      <c r="D22" s="38">
        <v>1212</v>
      </c>
      <c r="E22" s="167">
        <f t="shared" si="1"/>
        <v>3150</v>
      </c>
      <c r="F22" s="38">
        <v>1416</v>
      </c>
      <c r="G22" s="38">
        <v>318</v>
      </c>
      <c r="H22" s="38">
        <v>34</v>
      </c>
      <c r="I22" s="38">
        <v>39126</v>
      </c>
      <c r="J22" s="38">
        <v>162</v>
      </c>
      <c r="K22" s="38">
        <v>0</v>
      </c>
      <c r="L22" s="38">
        <v>1207</v>
      </c>
      <c r="M22" s="38">
        <v>50</v>
      </c>
      <c r="N22" s="38">
        <v>1053</v>
      </c>
      <c r="O22" s="38">
        <v>597</v>
      </c>
      <c r="P22" s="38">
        <v>81</v>
      </c>
      <c r="Q22" s="78">
        <v>92.4792</v>
      </c>
      <c r="R22" s="78">
        <v>1152.65</v>
      </c>
      <c r="S22" s="122">
        <f t="shared" si="2"/>
        <v>293.58476190476193</v>
      </c>
      <c r="T22" s="122">
        <f t="shared" si="3"/>
        <v>294.5994990543373</v>
      </c>
      <c r="U22" s="38">
        <v>420</v>
      </c>
    </row>
    <row r="23" spans="1:21" s="1" customFormat="1" ht="19.5" customHeight="1">
      <c r="A23" s="163" t="s">
        <v>45</v>
      </c>
      <c r="B23" s="181">
        <v>79847</v>
      </c>
      <c r="C23" s="165">
        <f t="shared" si="4"/>
        <v>3.0570966974338423</v>
      </c>
      <c r="D23" s="169">
        <v>1138</v>
      </c>
      <c r="E23" s="167">
        <f t="shared" si="1"/>
        <v>2441</v>
      </c>
      <c r="F23" s="169">
        <v>1032</v>
      </c>
      <c r="G23" s="169">
        <v>356</v>
      </c>
      <c r="H23" s="179">
        <v>12</v>
      </c>
      <c r="I23" s="206">
        <v>27390</v>
      </c>
      <c r="J23" s="169">
        <v>153</v>
      </c>
      <c r="K23" s="169">
        <v>102</v>
      </c>
      <c r="L23" s="169">
        <v>400</v>
      </c>
      <c r="M23" s="169">
        <v>703</v>
      </c>
      <c r="N23" s="169">
        <v>708</v>
      </c>
      <c r="O23" s="169">
        <v>308</v>
      </c>
      <c r="P23" s="169">
        <v>67</v>
      </c>
      <c r="Q23" s="228">
        <v>77.13</v>
      </c>
      <c r="R23" s="228">
        <v>869.22</v>
      </c>
      <c r="S23" s="122">
        <f t="shared" si="2"/>
        <v>315.9770585825481</v>
      </c>
      <c r="T23" s="122">
        <f t="shared" si="3"/>
        <v>317.34939759036143</v>
      </c>
      <c r="U23" s="82">
        <v>420</v>
      </c>
    </row>
    <row r="24" spans="1:21" s="1" customFormat="1" ht="19.5" customHeight="1">
      <c r="A24" s="163" t="s">
        <v>46</v>
      </c>
      <c r="B24" s="27">
        <v>108196</v>
      </c>
      <c r="C24" s="165">
        <f t="shared" si="4"/>
        <v>3.5842360161188953</v>
      </c>
      <c r="D24" s="27">
        <v>1530</v>
      </c>
      <c r="E24" s="167">
        <f t="shared" si="1"/>
        <v>3878</v>
      </c>
      <c r="F24" s="27">
        <v>1684</v>
      </c>
      <c r="G24" s="27">
        <v>326</v>
      </c>
      <c r="H24" s="27">
        <v>0</v>
      </c>
      <c r="I24" s="27">
        <v>43468</v>
      </c>
      <c r="J24" s="27">
        <v>244</v>
      </c>
      <c r="K24" s="27">
        <v>54</v>
      </c>
      <c r="L24" s="27">
        <v>2</v>
      </c>
      <c r="M24" s="27">
        <v>2</v>
      </c>
      <c r="N24" s="27">
        <v>3096</v>
      </c>
      <c r="O24" s="27">
        <v>133</v>
      </c>
      <c r="P24" s="27">
        <v>347</v>
      </c>
      <c r="Q24" s="78">
        <v>106.9727</v>
      </c>
      <c r="R24" s="78">
        <v>1171.0988</v>
      </c>
      <c r="S24" s="122">
        <f t="shared" si="2"/>
        <v>275.8450232078391</v>
      </c>
      <c r="T24" s="122">
        <f t="shared" si="3"/>
        <v>269.41630624827457</v>
      </c>
      <c r="U24" s="27">
        <v>420</v>
      </c>
    </row>
    <row r="25" spans="1:21" s="139" customFormat="1" ht="19.5" customHeight="1">
      <c r="A25" s="163" t="s">
        <v>47</v>
      </c>
      <c r="B25" s="170">
        <v>51578</v>
      </c>
      <c r="C25" s="165">
        <f t="shared" si="4"/>
        <v>0.7561363371980301</v>
      </c>
      <c r="D25" s="182">
        <v>154</v>
      </c>
      <c r="E25" s="167">
        <f t="shared" si="1"/>
        <v>390</v>
      </c>
      <c r="F25" s="182">
        <v>160</v>
      </c>
      <c r="G25" s="182">
        <v>62</v>
      </c>
      <c r="H25" s="182">
        <v>2</v>
      </c>
      <c r="I25" s="182">
        <v>4152</v>
      </c>
      <c r="J25" s="182">
        <v>0</v>
      </c>
      <c r="K25" s="182">
        <v>0</v>
      </c>
      <c r="L25" s="182">
        <v>0</v>
      </c>
      <c r="M25" s="182">
        <v>277</v>
      </c>
      <c r="N25" s="182">
        <v>0</v>
      </c>
      <c r="O25" s="182">
        <v>61</v>
      </c>
      <c r="P25" s="182">
        <v>52</v>
      </c>
      <c r="Q25" s="219">
        <v>9.736</v>
      </c>
      <c r="R25" s="219">
        <v>103.855</v>
      </c>
      <c r="S25" s="122">
        <f t="shared" si="2"/>
        <v>249.64102564102566</v>
      </c>
      <c r="T25" s="122">
        <f t="shared" si="3"/>
        <v>250.13246628131023</v>
      </c>
      <c r="U25" s="182">
        <v>420</v>
      </c>
    </row>
    <row r="26" spans="1:21" s="1" customFormat="1" ht="19.5" customHeight="1">
      <c r="A26" s="163" t="s">
        <v>48</v>
      </c>
      <c r="B26" s="27">
        <f aca="true" t="shared" si="5" ref="B26:R26">B7+B8+B9+B10+B11+B12+B13+B14+B15+B16+B17+B19+B18+B20+B21+B22+B23+B24+B25</f>
        <v>3671566</v>
      </c>
      <c r="C26" s="165">
        <f t="shared" si="4"/>
        <v>2.0971432898114863</v>
      </c>
      <c r="D26" s="179">
        <f aca="true" t="shared" si="6" ref="D26:I26">SUM(D7:D25)</f>
        <v>37027</v>
      </c>
      <c r="E26" s="167">
        <f t="shared" si="6"/>
        <v>76998</v>
      </c>
      <c r="F26" s="179">
        <f>F7+F8+F9+F10+F11+F12+F13+F14+F15+F16+F17+F19+F18+F20+F21+F22+F23+F24+F25</f>
        <v>41544</v>
      </c>
      <c r="G26" s="179">
        <f>G7+G8+G9+G10+G11+G12+G13+G14+G15+G16+G17+G19+G18+G20+G21+G22+G23+G24+G25</f>
        <v>10197</v>
      </c>
      <c r="H26" s="179">
        <f t="shared" si="6"/>
        <v>2535</v>
      </c>
      <c r="I26" s="179">
        <f t="shared" si="6"/>
        <v>874453</v>
      </c>
      <c r="J26" s="179">
        <f t="shared" si="5"/>
        <v>11733</v>
      </c>
      <c r="K26" s="179">
        <f t="shared" si="5"/>
        <v>4495</v>
      </c>
      <c r="L26" s="179">
        <f t="shared" si="5"/>
        <v>12300</v>
      </c>
      <c r="M26" s="179">
        <f t="shared" si="5"/>
        <v>7242</v>
      </c>
      <c r="N26" s="179">
        <f t="shared" si="5"/>
        <v>29476</v>
      </c>
      <c r="O26" s="179">
        <f t="shared" si="5"/>
        <v>9628</v>
      </c>
      <c r="P26" s="179">
        <f t="shared" si="5"/>
        <v>6170</v>
      </c>
      <c r="Q26" s="228">
        <f t="shared" si="5"/>
        <v>2516.9198000000006</v>
      </c>
      <c r="R26" s="221">
        <f>SUM(R7:R25)</f>
        <v>28800.45560000001</v>
      </c>
      <c r="S26" s="122">
        <f t="shared" si="2"/>
        <v>326.88119171926553</v>
      </c>
      <c r="T26" s="122">
        <f t="shared" si="3"/>
        <v>329.35395727386157</v>
      </c>
      <c r="U26" s="82">
        <v>365</v>
      </c>
    </row>
    <row r="27" spans="1:21" ht="14.25">
      <c r="A27" s="183" t="s">
        <v>49</v>
      </c>
      <c r="B27" s="183"/>
      <c r="C27" s="184"/>
      <c r="D27" s="185" t="s">
        <v>50</v>
      </c>
      <c r="E27" s="185"/>
      <c r="F27" s="185"/>
      <c r="G27" s="185"/>
      <c r="H27" s="185" t="s">
        <v>51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1:21" ht="14.25" customHeight="1">
      <c r="A28" s="186"/>
      <c r="B28" s="186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1:21" ht="14.25">
      <c r="A29" s="186"/>
      <c r="B29" s="186"/>
      <c r="C29" s="187"/>
      <c r="D29" s="186"/>
      <c r="E29" s="4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</row>
    <row r="30" spans="1:21" ht="14.25">
      <c r="A30" s="187"/>
      <c r="B30" s="186"/>
      <c r="C30" s="187"/>
      <c r="D30" s="186"/>
      <c r="E30" s="49"/>
      <c r="I30" s="49"/>
      <c r="R30" s="49"/>
      <c r="S30" s="49" t="s">
        <v>52</v>
      </c>
      <c r="U30" s="189"/>
    </row>
    <row r="35" ht="14.25">
      <c r="N35" s="3" t="s">
        <v>53</v>
      </c>
    </row>
  </sheetData>
  <sheetProtection/>
  <mergeCells count="22">
    <mergeCell ref="A1:U1"/>
    <mergeCell ref="A2:E2"/>
    <mergeCell ref="J3:P3"/>
    <mergeCell ref="K4:N4"/>
    <mergeCell ref="O4:P4"/>
    <mergeCell ref="A27:C27"/>
    <mergeCell ref="D27:F27"/>
    <mergeCell ref="H27:U27"/>
    <mergeCell ref="D28:U28"/>
    <mergeCell ref="H29:U29"/>
    <mergeCell ref="A3:A5"/>
    <mergeCell ref="B3:B5"/>
    <mergeCell ref="C3:C5"/>
    <mergeCell ref="D3:D5"/>
    <mergeCell ref="I3:I5"/>
    <mergeCell ref="J4:J5"/>
    <mergeCell ref="Q3:Q5"/>
    <mergeCell ref="R3:R5"/>
    <mergeCell ref="S3:S5"/>
    <mergeCell ref="T3:T5"/>
    <mergeCell ref="U3:U5"/>
    <mergeCell ref="E3:H4"/>
  </mergeCells>
  <printOptions/>
  <pageMargins left="0.51" right="0.08" top="0.39" bottom="0.35" header="0.28" footer="0.2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9"/>
  <sheetViews>
    <sheetView workbookViewId="0" topLeftCell="A1">
      <selection activeCell="A7" sqref="A7:U7"/>
    </sheetView>
  </sheetViews>
  <sheetFormatPr defaultColWidth="9.00390625" defaultRowHeight="14.25"/>
  <cols>
    <col min="1" max="1" width="8.125" style="52" customWidth="1"/>
    <col min="2" max="2" width="7.625" style="52" customWidth="1"/>
    <col min="3" max="3" width="5.50390625" style="52" customWidth="1"/>
    <col min="4" max="4" width="6.75390625" style="52" customWidth="1"/>
    <col min="5" max="5" width="6.25390625" style="52" customWidth="1"/>
    <col min="6" max="6" width="6.625" style="52" customWidth="1"/>
    <col min="7" max="7" width="7.625" style="52" customWidth="1"/>
    <col min="8" max="8" width="6.125" style="52" customWidth="1"/>
    <col min="9" max="9" width="7.00390625" style="52" customWidth="1"/>
    <col min="10" max="10" width="7.25390625" style="52" customWidth="1"/>
    <col min="11" max="11" width="6.75390625" style="52" customWidth="1"/>
    <col min="12" max="12" width="6.625" style="52" customWidth="1"/>
    <col min="13" max="13" width="7.125" style="52" customWidth="1"/>
    <col min="14" max="14" width="6.50390625" style="52" customWidth="1"/>
    <col min="15" max="15" width="7.375" style="52" customWidth="1"/>
    <col min="16" max="16" width="8.00390625" style="52" customWidth="1"/>
    <col min="17" max="18" width="7.25390625" style="52" customWidth="1"/>
    <col min="19" max="19" width="4.875" style="52" customWidth="1"/>
    <col min="20" max="20" width="7.75390625" style="52" customWidth="1"/>
    <col min="21" max="21" width="8.50390625" style="52" customWidth="1"/>
    <col min="22" max="63" width="9.00390625" style="52" customWidth="1"/>
    <col min="64" max="84" width="9.00390625" style="53" customWidth="1"/>
    <col min="85" max="249" width="9.00390625" style="49" customWidth="1"/>
    <col min="250" max="253" width="9.00390625" style="3" customWidth="1"/>
  </cols>
  <sheetData>
    <row r="1" spans="1:84" s="49" customFormat="1" ht="25.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</row>
    <row r="2" spans="1:84" s="49" customFormat="1" ht="22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s="49" customFormat="1" ht="14.25">
      <c r="A3" s="56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</row>
    <row r="4" spans="1:249" s="50" customFormat="1" ht="16.5" customHeight="1">
      <c r="A4" s="58" t="s">
        <v>56</v>
      </c>
      <c r="B4" s="59" t="s">
        <v>57</v>
      </c>
      <c r="C4" s="59" t="s">
        <v>58</v>
      </c>
      <c r="D4" s="60" t="s">
        <v>59</v>
      </c>
      <c r="E4" s="60" t="s">
        <v>60</v>
      </c>
      <c r="F4" s="61" t="s">
        <v>61</v>
      </c>
      <c r="G4" s="61"/>
      <c r="H4" s="61"/>
      <c r="I4" s="61"/>
      <c r="J4" s="61"/>
      <c r="K4" s="61"/>
      <c r="L4" s="61"/>
      <c r="M4" s="61"/>
      <c r="N4" s="61"/>
      <c r="O4" s="61"/>
      <c r="P4" s="99" t="s">
        <v>62</v>
      </c>
      <c r="Q4" s="112"/>
      <c r="R4" s="60" t="s">
        <v>63</v>
      </c>
      <c r="S4" s="60" t="s">
        <v>64</v>
      </c>
      <c r="T4" s="60" t="s">
        <v>65</v>
      </c>
      <c r="U4" s="60" t="s">
        <v>66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</row>
    <row r="5" spans="1:249" s="50" customFormat="1" ht="55.5" customHeight="1">
      <c r="A5" s="58"/>
      <c r="B5" s="62"/>
      <c r="C5" s="63"/>
      <c r="D5" s="60"/>
      <c r="E5" s="60"/>
      <c r="F5" s="60" t="s">
        <v>67</v>
      </c>
      <c r="G5" s="60" t="s">
        <v>68</v>
      </c>
      <c r="H5" s="60" t="s">
        <v>69</v>
      </c>
      <c r="I5" s="60" t="s">
        <v>68</v>
      </c>
      <c r="J5" s="60" t="s">
        <v>70</v>
      </c>
      <c r="K5" s="60" t="s">
        <v>68</v>
      </c>
      <c r="L5" s="60" t="s">
        <v>71</v>
      </c>
      <c r="M5" s="60" t="s">
        <v>68</v>
      </c>
      <c r="N5" s="100" t="s">
        <v>72</v>
      </c>
      <c r="O5" s="60" t="s">
        <v>68</v>
      </c>
      <c r="P5" s="60" t="s">
        <v>73</v>
      </c>
      <c r="Q5" s="113" t="s">
        <v>74</v>
      </c>
      <c r="R5" s="60"/>
      <c r="S5" s="60"/>
      <c r="T5" s="60"/>
      <c r="U5" s="6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</row>
    <row r="6" spans="1:249" s="3" customFormat="1" ht="19.5" customHeight="1">
      <c r="A6" s="58" t="s">
        <v>28</v>
      </c>
      <c r="B6" s="64">
        <v>1</v>
      </c>
      <c r="C6" s="63">
        <v>2</v>
      </c>
      <c r="D6" s="60">
        <v>3</v>
      </c>
      <c r="E6" s="65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100">
        <v>13</v>
      </c>
      <c r="O6" s="60">
        <v>14</v>
      </c>
      <c r="P6" s="60">
        <v>15</v>
      </c>
      <c r="Q6" s="113">
        <v>16</v>
      </c>
      <c r="R6" s="60">
        <v>17</v>
      </c>
      <c r="S6" s="60">
        <v>18</v>
      </c>
      <c r="T6" s="60">
        <v>19</v>
      </c>
      <c r="U6" s="60">
        <v>20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s="51" customFormat="1" ht="19.5" customHeight="1">
      <c r="A7" s="66" t="s">
        <v>29</v>
      </c>
      <c r="B7" s="67">
        <v>665106</v>
      </c>
      <c r="C7" s="68">
        <f aca="true" t="shared" si="0" ref="C7:C26">E7/B7*100</f>
        <v>3.661220918169435</v>
      </c>
      <c r="D7" s="67">
        <v>9897</v>
      </c>
      <c r="E7" s="67">
        <f aca="true" t="shared" si="1" ref="E7:E19">F7+H7+J7+L7+N7</f>
        <v>24351</v>
      </c>
      <c r="F7" s="67">
        <v>574</v>
      </c>
      <c r="G7" s="67">
        <v>460</v>
      </c>
      <c r="H7" s="67">
        <v>6361</v>
      </c>
      <c r="I7" s="67">
        <v>308</v>
      </c>
      <c r="J7" s="67">
        <v>8995</v>
      </c>
      <c r="K7" s="101">
        <v>281</v>
      </c>
      <c r="L7" s="67">
        <v>22</v>
      </c>
      <c r="M7" s="67">
        <v>310</v>
      </c>
      <c r="N7" s="67">
        <v>8399</v>
      </c>
      <c r="O7" s="101">
        <v>251</v>
      </c>
      <c r="P7" s="68">
        <f aca="true" t="shared" si="2" ref="P7:P26">T7/E7*10000</f>
        <v>281.9514598989775</v>
      </c>
      <c r="Q7" s="68">
        <f aca="true" t="shared" si="3" ref="Q7:Q26">U7/R7*10000</f>
        <v>280.8895758696406</v>
      </c>
      <c r="R7" s="67">
        <v>276896</v>
      </c>
      <c r="S7" s="67">
        <v>460</v>
      </c>
      <c r="T7" s="68">
        <v>686.58</v>
      </c>
      <c r="U7" s="68">
        <v>7777.720000000001</v>
      </c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</row>
    <row r="8" spans="1:249" s="51" customFormat="1" ht="19.5" customHeight="1">
      <c r="A8" s="69" t="s">
        <v>30</v>
      </c>
      <c r="B8" s="70">
        <v>290000</v>
      </c>
      <c r="C8" s="71">
        <f t="shared" si="0"/>
        <v>1.5444827586206897</v>
      </c>
      <c r="D8" s="72">
        <v>2044</v>
      </c>
      <c r="E8" s="29">
        <f t="shared" si="1"/>
        <v>4479</v>
      </c>
      <c r="F8" s="70">
        <v>43</v>
      </c>
      <c r="G8" s="73">
        <v>480</v>
      </c>
      <c r="H8" s="70">
        <v>125</v>
      </c>
      <c r="I8" s="73">
        <v>347</v>
      </c>
      <c r="J8" s="70">
        <v>105</v>
      </c>
      <c r="K8" s="73">
        <v>347</v>
      </c>
      <c r="L8" s="70">
        <v>30</v>
      </c>
      <c r="M8" s="73">
        <v>347</v>
      </c>
      <c r="N8" s="70">
        <v>4176</v>
      </c>
      <c r="O8" s="70">
        <v>339.78</v>
      </c>
      <c r="P8" s="71">
        <f t="shared" si="2"/>
        <v>341.54945300290245</v>
      </c>
      <c r="Q8" s="71">
        <f t="shared" si="3"/>
        <v>303.83128229914115</v>
      </c>
      <c r="R8" s="72">
        <v>53794</v>
      </c>
      <c r="S8" s="72">
        <v>480</v>
      </c>
      <c r="T8" s="115">
        <v>152.98</v>
      </c>
      <c r="U8" s="116">
        <v>1634.43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</row>
    <row r="9" spans="1:249" s="51" customFormat="1" ht="19.5" customHeight="1">
      <c r="A9" s="69" t="s">
        <v>31</v>
      </c>
      <c r="B9" s="74">
        <v>52000</v>
      </c>
      <c r="C9" s="71">
        <f t="shared" si="0"/>
        <v>3.8923076923076922</v>
      </c>
      <c r="D9" s="74">
        <v>1376</v>
      </c>
      <c r="E9" s="29">
        <f t="shared" si="1"/>
        <v>2024</v>
      </c>
      <c r="F9" s="75"/>
      <c r="G9" s="74"/>
      <c r="H9" s="75">
        <v>413</v>
      </c>
      <c r="I9" s="74">
        <v>220</v>
      </c>
      <c r="J9" s="74">
        <v>1201</v>
      </c>
      <c r="K9" s="74">
        <v>220</v>
      </c>
      <c r="L9" s="74"/>
      <c r="M9" s="74"/>
      <c r="N9" s="75">
        <v>410</v>
      </c>
      <c r="O9" s="74">
        <v>173</v>
      </c>
      <c r="P9" s="71">
        <f t="shared" si="2"/>
        <v>210.42490118577075</v>
      </c>
      <c r="Q9" s="71">
        <f t="shared" si="3"/>
        <v>211.12984074879117</v>
      </c>
      <c r="R9" s="74">
        <v>22543</v>
      </c>
      <c r="S9" s="74">
        <v>280</v>
      </c>
      <c r="T9" s="117">
        <v>42.59</v>
      </c>
      <c r="U9" s="117">
        <v>475.95</v>
      </c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</row>
    <row r="10" spans="1:249" s="51" customFormat="1" ht="19.5" customHeight="1">
      <c r="A10" s="69" t="s">
        <v>32</v>
      </c>
      <c r="B10" s="27">
        <v>441235</v>
      </c>
      <c r="C10" s="71">
        <f t="shared" si="0"/>
        <v>2.4982152367785875</v>
      </c>
      <c r="D10" s="27">
        <v>5659</v>
      </c>
      <c r="E10" s="29">
        <f t="shared" si="1"/>
        <v>11023</v>
      </c>
      <c r="F10" s="76">
        <v>1354</v>
      </c>
      <c r="G10" s="27">
        <v>280</v>
      </c>
      <c r="H10" s="76">
        <v>795</v>
      </c>
      <c r="I10" s="27">
        <v>220</v>
      </c>
      <c r="J10" s="76">
        <v>3766</v>
      </c>
      <c r="K10" s="27">
        <v>200</v>
      </c>
      <c r="L10" s="27">
        <v>0</v>
      </c>
      <c r="M10" s="27">
        <v>0</v>
      </c>
      <c r="N10" s="76">
        <v>5108</v>
      </c>
      <c r="O10" s="27">
        <v>195.67</v>
      </c>
      <c r="P10" s="71">
        <f t="shared" si="2"/>
        <v>209.26462850403703</v>
      </c>
      <c r="Q10" s="71">
        <f t="shared" si="3"/>
        <v>210.4783110671285</v>
      </c>
      <c r="R10" s="74">
        <v>121260</v>
      </c>
      <c r="S10" s="27">
        <v>280</v>
      </c>
      <c r="T10" s="78">
        <v>230.6724</v>
      </c>
      <c r="U10" s="118">
        <v>2552.26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</row>
    <row r="11" spans="1:249" s="51" customFormat="1" ht="19.5" customHeight="1">
      <c r="A11" s="69" t="s">
        <v>33</v>
      </c>
      <c r="B11" s="27">
        <v>357556</v>
      </c>
      <c r="C11" s="71">
        <f t="shared" si="0"/>
        <v>2.444092673595185</v>
      </c>
      <c r="D11" s="77">
        <v>4345</v>
      </c>
      <c r="E11" s="29">
        <f t="shared" si="1"/>
        <v>8739</v>
      </c>
      <c r="F11" s="76">
        <v>35</v>
      </c>
      <c r="G11" s="78">
        <v>214.28571428571428</v>
      </c>
      <c r="H11" s="76">
        <v>2075</v>
      </c>
      <c r="I11" s="78">
        <v>217.35734939759035</v>
      </c>
      <c r="J11" s="76">
        <v>1987</v>
      </c>
      <c r="K11" s="78">
        <v>212.147961751384</v>
      </c>
      <c r="L11" s="27">
        <v>7</v>
      </c>
      <c r="M11" s="78">
        <v>167.14285714285714</v>
      </c>
      <c r="N11" s="76">
        <v>4635</v>
      </c>
      <c r="O11" s="78">
        <f>(T11*10000-F11*G11-H11*I11-J11*K11-L11*M11)/N11</f>
        <v>212.80161812297735</v>
      </c>
      <c r="P11" s="71">
        <f t="shared" si="2"/>
        <v>213.70408513559903</v>
      </c>
      <c r="Q11" s="71">
        <f t="shared" si="3"/>
        <v>213.94747627604903</v>
      </c>
      <c r="R11" s="74">
        <v>95157</v>
      </c>
      <c r="S11" s="27">
        <v>280</v>
      </c>
      <c r="T11" s="119">
        <v>186.756</v>
      </c>
      <c r="U11" s="120">
        <v>2035.86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</row>
    <row r="12" spans="1:249" s="51" customFormat="1" ht="19.5" customHeight="1">
      <c r="A12" s="69" t="s">
        <v>34</v>
      </c>
      <c r="B12" s="79">
        <v>526032</v>
      </c>
      <c r="C12" s="71">
        <f t="shared" si="0"/>
        <v>3.7336131642181463</v>
      </c>
      <c r="D12" s="80">
        <v>6415</v>
      </c>
      <c r="E12" s="29">
        <f t="shared" si="1"/>
        <v>19640</v>
      </c>
      <c r="F12" s="27"/>
      <c r="G12" s="27"/>
      <c r="H12" s="41">
        <v>2572</v>
      </c>
      <c r="I12" s="41">
        <v>215</v>
      </c>
      <c r="J12" s="41">
        <v>4503</v>
      </c>
      <c r="K12" s="41">
        <v>206</v>
      </c>
      <c r="L12" s="41">
        <v>3887</v>
      </c>
      <c r="M12" s="102">
        <v>192</v>
      </c>
      <c r="N12" s="41">
        <v>8678</v>
      </c>
      <c r="O12" s="102">
        <v>171.8</v>
      </c>
      <c r="P12" s="71">
        <f t="shared" si="2"/>
        <v>189.31670061099797</v>
      </c>
      <c r="Q12" s="71">
        <f t="shared" si="3"/>
        <v>187.70373470520184</v>
      </c>
      <c r="R12" s="27">
        <v>212654</v>
      </c>
      <c r="S12" s="27">
        <v>280</v>
      </c>
      <c r="T12" s="78">
        <v>371.818</v>
      </c>
      <c r="U12" s="121">
        <v>3991.595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</row>
    <row r="13" spans="1:249" s="51" customFormat="1" ht="19.5" customHeight="1">
      <c r="A13" s="69" t="s">
        <v>35</v>
      </c>
      <c r="B13" s="81">
        <v>400000</v>
      </c>
      <c r="C13" s="71">
        <f t="shared" si="0"/>
        <v>3.6052500000000003</v>
      </c>
      <c r="D13" s="82">
        <v>8641</v>
      </c>
      <c r="E13" s="29">
        <f t="shared" si="1"/>
        <v>14421</v>
      </c>
      <c r="F13" s="82">
        <v>7</v>
      </c>
      <c r="G13" s="83">
        <v>242.85714285714286</v>
      </c>
      <c r="H13" s="82">
        <v>3380</v>
      </c>
      <c r="I13" s="83">
        <v>166.83772189349114</v>
      </c>
      <c r="J13" s="82">
        <v>6946</v>
      </c>
      <c r="K13" s="83">
        <v>166.8604232651886</v>
      </c>
      <c r="L13" s="82">
        <v>366</v>
      </c>
      <c r="M13" s="103">
        <v>164.71857923497268</v>
      </c>
      <c r="N13" s="82">
        <v>3722</v>
      </c>
      <c r="O13" s="83">
        <v>169.39172487909727</v>
      </c>
      <c r="P13" s="71">
        <f t="shared" si="2"/>
        <v>167.49095069690037</v>
      </c>
      <c r="Q13" s="71">
        <f t="shared" si="3"/>
        <v>165.54053557346592</v>
      </c>
      <c r="R13" s="82">
        <v>149634</v>
      </c>
      <c r="S13" s="82">
        <v>280</v>
      </c>
      <c r="T13" s="122">
        <v>241.5387</v>
      </c>
      <c r="U13" s="122">
        <v>2477.04925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</row>
    <row r="14" spans="1:249" s="51" customFormat="1" ht="19.5" customHeight="1">
      <c r="A14" s="69" t="s">
        <v>36</v>
      </c>
      <c r="B14" s="27">
        <v>332890</v>
      </c>
      <c r="C14" s="71">
        <f t="shared" si="0"/>
        <v>2.6999909880140587</v>
      </c>
      <c r="D14" s="27">
        <v>3556</v>
      </c>
      <c r="E14" s="29">
        <f t="shared" si="1"/>
        <v>8988</v>
      </c>
      <c r="F14" s="76">
        <v>0</v>
      </c>
      <c r="G14" s="27">
        <v>0</v>
      </c>
      <c r="H14" s="76">
        <v>1988</v>
      </c>
      <c r="I14" s="27">
        <v>204.8</v>
      </c>
      <c r="J14" s="76">
        <v>1722</v>
      </c>
      <c r="K14" s="27">
        <v>226.57</v>
      </c>
      <c r="L14" s="27">
        <v>0</v>
      </c>
      <c r="M14" s="27">
        <v>0</v>
      </c>
      <c r="N14" s="76">
        <v>5278</v>
      </c>
      <c r="O14" s="27">
        <v>231.82</v>
      </c>
      <c r="P14" s="71">
        <f t="shared" si="2"/>
        <v>224.8442367601246</v>
      </c>
      <c r="Q14" s="71">
        <f t="shared" si="3"/>
        <v>212.36160343092203</v>
      </c>
      <c r="R14" s="27">
        <v>91404</v>
      </c>
      <c r="S14" s="27">
        <v>280</v>
      </c>
      <c r="T14" s="119">
        <v>202.09</v>
      </c>
      <c r="U14" s="78">
        <v>1941.07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</row>
    <row r="15" spans="1:249" s="51" customFormat="1" ht="19.5" customHeight="1">
      <c r="A15" s="69" t="s">
        <v>37</v>
      </c>
      <c r="B15" s="27">
        <v>247843</v>
      </c>
      <c r="C15" s="71">
        <f t="shared" si="0"/>
        <v>2.8497879706104268</v>
      </c>
      <c r="D15" s="84">
        <v>3390</v>
      </c>
      <c r="E15" s="29">
        <f t="shared" si="1"/>
        <v>7063</v>
      </c>
      <c r="F15" s="76">
        <v>431</v>
      </c>
      <c r="G15" s="27">
        <v>341.31</v>
      </c>
      <c r="H15" s="76">
        <v>834</v>
      </c>
      <c r="I15" s="27">
        <v>247.9</v>
      </c>
      <c r="J15" s="76">
        <v>2434</v>
      </c>
      <c r="K15" s="27">
        <v>245.53</v>
      </c>
      <c r="L15" s="27">
        <v>60</v>
      </c>
      <c r="M15" s="27">
        <v>246.52</v>
      </c>
      <c r="N15" s="76">
        <v>3304</v>
      </c>
      <c r="O15" s="27">
        <v>245.63</v>
      </c>
      <c r="P15" s="71">
        <f t="shared" si="2"/>
        <v>251.7060739062721</v>
      </c>
      <c r="Q15" s="71">
        <f t="shared" si="3"/>
        <v>267.2088392111518</v>
      </c>
      <c r="R15" s="27">
        <v>77835</v>
      </c>
      <c r="S15" s="27">
        <v>280</v>
      </c>
      <c r="T15" s="119">
        <v>177.78</v>
      </c>
      <c r="U15" s="119">
        <v>2079.82</v>
      </c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</row>
    <row r="16" spans="1:249" s="51" customFormat="1" ht="19.5" customHeight="1">
      <c r="A16" s="69" t="s">
        <v>38</v>
      </c>
      <c r="B16" s="27">
        <v>202389</v>
      </c>
      <c r="C16" s="71">
        <f t="shared" si="0"/>
        <v>4.429094466596505</v>
      </c>
      <c r="D16" s="27">
        <v>3536</v>
      </c>
      <c r="E16" s="29">
        <f t="shared" si="1"/>
        <v>8964</v>
      </c>
      <c r="F16" s="76">
        <v>365</v>
      </c>
      <c r="G16" s="78">
        <v>287.73</v>
      </c>
      <c r="H16" s="76">
        <v>815</v>
      </c>
      <c r="I16" s="27">
        <v>253.24</v>
      </c>
      <c r="J16" s="76">
        <v>1314</v>
      </c>
      <c r="K16" s="27">
        <v>253.24</v>
      </c>
      <c r="L16" s="27">
        <v>40</v>
      </c>
      <c r="M16" s="27">
        <v>253.24</v>
      </c>
      <c r="N16" s="76">
        <v>6430</v>
      </c>
      <c r="O16" s="27">
        <v>203.8</v>
      </c>
      <c r="P16" s="71">
        <f t="shared" si="2"/>
        <v>219.1856314145471</v>
      </c>
      <c r="Q16" s="71">
        <f t="shared" si="3"/>
        <v>219.58069069533605</v>
      </c>
      <c r="R16" s="27">
        <v>103432</v>
      </c>
      <c r="S16" s="27">
        <v>280</v>
      </c>
      <c r="T16" s="119">
        <v>196.478</v>
      </c>
      <c r="U16" s="78">
        <v>2271.167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</row>
    <row r="17" spans="1:249" s="51" customFormat="1" ht="19.5" customHeight="1">
      <c r="A17" s="69" t="s">
        <v>39</v>
      </c>
      <c r="B17" s="27">
        <v>344500</v>
      </c>
      <c r="C17" s="71">
        <f t="shared" si="0"/>
        <v>3.2258345428156745</v>
      </c>
      <c r="D17" s="41">
        <v>4753</v>
      </c>
      <c r="E17" s="29">
        <f t="shared" si="1"/>
        <v>11113</v>
      </c>
      <c r="F17" s="76">
        <v>835</v>
      </c>
      <c r="G17" s="27">
        <v>280</v>
      </c>
      <c r="H17" s="76">
        <v>2375</v>
      </c>
      <c r="I17" s="27">
        <v>220</v>
      </c>
      <c r="J17" s="76">
        <v>3677</v>
      </c>
      <c r="K17" s="27">
        <v>220</v>
      </c>
      <c r="L17" s="27"/>
      <c r="M17" s="84"/>
      <c r="N17" s="27">
        <v>4226</v>
      </c>
      <c r="O17" s="76">
        <v>195</v>
      </c>
      <c r="P17" s="71">
        <f t="shared" si="2"/>
        <v>213.62557365247906</v>
      </c>
      <c r="Q17" s="71">
        <f t="shared" si="3"/>
        <v>214.6865638609831</v>
      </c>
      <c r="R17" s="27">
        <v>126517</v>
      </c>
      <c r="S17" s="27">
        <v>280</v>
      </c>
      <c r="T17" s="119">
        <v>237.4021</v>
      </c>
      <c r="U17" s="119">
        <v>2716.15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</row>
    <row r="18" spans="1:249" s="51" customFormat="1" ht="19.5" customHeight="1">
      <c r="A18" s="69" t="s">
        <v>40</v>
      </c>
      <c r="B18" s="85">
        <v>347361</v>
      </c>
      <c r="C18" s="71">
        <f t="shared" si="0"/>
        <v>4.106390757741946</v>
      </c>
      <c r="D18" s="82">
        <v>4236</v>
      </c>
      <c r="E18" s="29">
        <f t="shared" si="1"/>
        <v>14264</v>
      </c>
      <c r="F18" s="82">
        <v>16</v>
      </c>
      <c r="G18" s="83">
        <v>275.625</v>
      </c>
      <c r="H18" s="82">
        <v>649</v>
      </c>
      <c r="I18" s="83">
        <v>226.08628659476116</v>
      </c>
      <c r="J18" s="82">
        <v>1229</v>
      </c>
      <c r="K18" s="83">
        <v>219.6419853539463</v>
      </c>
      <c r="L18" s="82">
        <v>54</v>
      </c>
      <c r="M18" s="103">
        <v>212.22222222222223</v>
      </c>
      <c r="N18" s="82">
        <v>12316</v>
      </c>
      <c r="O18" s="83">
        <v>203.58151997401754</v>
      </c>
      <c r="P18" s="71">
        <f t="shared" si="2"/>
        <v>206.1062815479529</v>
      </c>
      <c r="Q18" s="71">
        <f t="shared" si="3"/>
        <v>205.77405369675526</v>
      </c>
      <c r="R18" s="93">
        <v>154311</v>
      </c>
      <c r="S18" s="123">
        <v>280</v>
      </c>
      <c r="T18" s="122">
        <v>293.99</v>
      </c>
      <c r="U18" s="124">
        <v>3175.32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</row>
    <row r="19" spans="1:249" s="51" customFormat="1" ht="19.5" customHeight="1">
      <c r="A19" s="69" t="s">
        <v>41</v>
      </c>
      <c r="B19" s="86">
        <v>170000</v>
      </c>
      <c r="C19" s="71">
        <f t="shared" si="0"/>
        <v>4.944117647058824</v>
      </c>
      <c r="D19" s="87">
        <v>3422</v>
      </c>
      <c r="E19" s="29">
        <f t="shared" si="1"/>
        <v>8405</v>
      </c>
      <c r="F19" s="87">
        <v>1924</v>
      </c>
      <c r="G19" s="87">
        <v>196</v>
      </c>
      <c r="H19" s="87">
        <v>2968</v>
      </c>
      <c r="I19" s="87">
        <v>197</v>
      </c>
      <c r="J19" s="87">
        <v>1935</v>
      </c>
      <c r="K19" s="104">
        <v>190</v>
      </c>
      <c r="L19" s="87">
        <v>1578</v>
      </c>
      <c r="M19" s="104">
        <v>186</v>
      </c>
      <c r="N19" s="87"/>
      <c r="O19" s="87"/>
      <c r="P19" s="71">
        <f t="shared" si="2"/>
        <v>193.09434860202265</v>
      </c>
      <c r="Q19" s="71">
        <f t="shared" si="3"/>
        <v>193.71571939047038</v>
      </c>
      <c r="R19" s="87">
        <v>92071</v>
      </c>
      <c r="S19" s="89">
        <v>280</v>
      </c>
      <c r="T19" s="78">
        <v>162.2958</v>
      </c>
      <c r="U19" s="78">
        <v>1783.56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</row>
    <row r="20" spans="1:249" s="51" customFormat="1" ht="19.5" customHeight="1">
      <c r="A20" s="69" t="s">
        <v>42</v>
      </c>
      <c r="B20" s="88">
        <v>396600</v>
      </c>
      <c r="C20" s="71">
        <f t="shared" si="0"/>
        <v>4.6230458900655576</v>
      </c>
      <c r="D20" s="88">
        <v>9134</v>
      </c>
      <c r="E20" s="29">
        <v>18335</v>
      </c>
      <c r="F20" s="88">
        <v>290</v>
      </c>
      <c r="G20" s="88">
        <v>223</v>
      </c>
      <c r="H20" s="88">
        <v>357</v>
      </c>
      <c r="I20" s="105">
        <v>198.21</v>
      </c>
      <c r="J20" s="88">
        <v>5044</v>
      </c>
      <c r="K20" s="88">
        <v>199.54</v>
      </c>
      <c r="L20" s="88">
        <v>3</v>
      </c>
      <c r="M20" s="88">
        <v>170</v>
      </c>
      <c r="N20" s="88">
        <f>E20-F20-H20-J20</f>
        <v>12644</v>
      </c>
      <c r="O20" s="106">
        <v>197.26</v>
      </c>
      <c r="P20" s="71">
        <f t="shared" si="2"/>
        <v>197.9094627761113</v>
      </c>
      <c r="Q20" s="71">
        <f t="shared" si="3"/>
        <v>208.4117841102286</v>
      </c>
      <c r="R20" s="125">
        <v>197045</v>
      </c>
      <c r="S20" s="88">
        <v>280</v>
      </c>
      <c r="T20" s="105">
        <v>362.867</v>
      </c>
      <c r="U20" s="126">
        <v>4106.65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</row>
    <row r="21" spans="1:249" s="51" customFormat="1" ht="19.5" customHeight="1">
      <c r="A21" s="69" t="s">
        <v>43</v>
      </c>
      <c r="B21" s="27">
        <v>292025</v>
      </c>
      <c r="C21" s="71">
        <f t="shared" si="0"/>
        <v>3.3069086550809006</v>
      </c>
      <c r="D21" s="27">
        <v>3741</v>
      </c>
      <c r="E21" s="29">
        <f aca="true" t="shared" si="4" ref="E21:E25">F21+H21+J21+L21+N21</f>
        <v>9657</v>
      </c>
      <c r="F21" s="76">
        <v>2534</v>
      </c>
      <c r="G21" s="27">
        <v>150</v>
      </c>
      <c r="H21" s="76">
        <v>1953</v>
      </c>
      <c r="I21" s="27">
        <v>152</v>
      </c>
      <c r="J21" s="76">
        <v>3261</v>
      </c>
      <c r="K21" s="27">
        <v>152</v>
      </c>
      <c r="L21" s="27">
        <v>1862</v>
      </c>
      <c r="M21" s="27">
        <v>150</v>
      </c>
      <c r="N21" s="76">
        <v>47</v>
      </c>
      <c r="O21" s="27">
        <v>151</v>
      </c>
      <c r="P21" s="71">
        <f t="shared" si="2"/>
        <v>151.496323910117</v>
      </c>
      <c r="Q21" s="71">
        <f t="shared" si="3"/>
        <v>142.6573554917273</v>
      </c>
      <c r="R21" s="27">
        <v>108973</v>
      </c>
      <c r="S21" s="27">
        <v>280</v>
      </c>
      <c r="T21" s="119">
        <v>146.3</v>
      </c>
      <c r="U21" s="78">
        <v>1554.58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</row>
    <row r="22" spans="1:249" s="51" customFormat="1" ht="19.5" customHeight="1">
      <c r="A22" s="69" t="s">
        <v>44</v>
      </c>
      <c r="B22" s="89">
        <v>111715</v>
      </c>
      <c r="C22" s="71">
        <f t="shared" si="0"/>
        <v>3.2529203777469458</v>
      </c>
      <c r="D22" s="89">
        <v>1448</v>
      </c>
      <c r="E22" s="29">
        <f t="shared" si="4"/>
        <v>3634</v>
      </c>
      <c r="F22" s="89">
        <v>0</v>
      </c>
      <c r="G22" s="89">
        <v>0</v>
      </c>
      <c r="H22" s="89">
        <v>706</v>
      </c>
      <c r="I22" s="89">
        <v>261.8</v>
      </c>
      <c r="J22" s="89">
        <v>1230</v>
      </c>
      <c r="K22" s="89">
        <v>249.4</v>
      </c>
      <c r="L22" s="89">
        <v>398</v>
      </c>
      <c r="M22" s="89">
        <v>241.1</v>
      </c>
      <c r="N22" s="89">
        <v>1300</v>
      </c>
      <c r="O22" s="89">
        <v>174.8</v>
      </c>
      <c r="P22" s="71">
        <f t="shared" si="2"/>
        <v>224.20665932856355</v>
      </c>
      <c r="Q22" s="71">
        <f t="shared" si="3"/>
        <v>231.713645477061</v>
      </c>
      <c r="R22" s="89">
        <v>42395</v>
      </c>
      <c r="S22" s="89">
        <v>280</v>
      </c>
      <c r="T22" s="127">
        <v>81.4767</v>
      </c>
      <c r="U22" s="127">
        <v>982.35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</row>
    <row r="23" spans="1:249" s="51" customFormat="1" ht="19.5" customHeight="1">
      <c r="A23" s="69" t="s">
        <v>45</v>
      </c>
      <c r="B23" s="74">
        <v>93890</v>
      </c>
      <c r="C23" s="71">
        <f t="shared" si="0"/>
        <v>4.686335072957717</v>
      </c>
      <c r="D23" s="74">
        <v>1693</v>
      </c>
      <c r="E23" s="29">
        <f t="shared" si="4"/>
        <v>4400</v>
      </c>
      <c r="F23" s="90">
        <v>5</v>
      </c>
      <c r="G23" s="41">
        <v>220</v>
      </c>
      <c r="H23" s="75">
        <v>536</v>
      </c>
      <c r="I23" s="74">
        <v>236.6</v>
      </c>
      <c r="J23" s="75">
        <v>743</v>
      </c>
      <c r="K23" s="74">
        <v>243.9</v>
      </c>
      <c r="L23" s="74">
        <v>328</v>
      </c>
      <c r="M23" s="74">
        <v>209.5</v>
      </c>
      <c r="N23" s="75">
        <v>2788</v>
      </c>
      <c r="O23" s="107">
        <v>173.65</v>
      </c>
      <c r="P23" s="71">
        <f t="shared" si="2"/>
        <v>195.90909090909093</v>
      </c>
      <c r="Q23" s="71">
        <f t="shared" si="3"/>
        <v>196.7564419272559</v>
      </c>
      <c r="R23" s="74">
        <v>49791</v>
      </c>
      <c r="S23" s="74">
        <v>280</v>
      </c>
      <c r="T23" s="128">
        <v>86.2</v>
      </c>
      <c r="U23" s="128">
        <v>979.67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</row>
    <row r="24" spans="1:249" s="51" customFormat="1" ht="19.5" customHeight="1">
      <c r="A24" s="69" t="s">
        <v>46</v>
      </c>
      <c r="B24" s="91">
        <v>126177</v>
      </c>
      <c r="C24" s="71">
        <f t="shared" si="0"/>
        <v>3.1400334450811163</v>
      </c>
      <c r="D24" s="92">
        <v>1400</v>
      </c>
      <c r="E24" s="29">
        <f t="shared" si="4"/>
        <v>3962</v>
      </c>
      <c r="F24" s="93">
        <v>5</v>
      </c>
      <c r="G24" s="93">
        <v>256</v>
      </c>
      <c r="H24" s="93">
        <v>820</v>
      </c>
      <c r="I24" s="93">
        <v>213.44</v>
      </c>
      <c r="J24" s="93">
        <v>1279</v>
      </c>
      <c r="K24" s="93">
        <v>201.76</v>
      </c>
      <c r="L24" s="93">
        <v>8</v>
      </c>
      <c r="M24" s="93">
        <v>195</v>
      </c>
      <c r="N24" s="91">
        <v>1850</v>
      </c>
      <c r="O24" s="108" t="s">
        <v>75</v>
      </c>
      <c r="P24" s="71">
        <f t="shared" si="2"/>
        <v>205.99318525996975</v>
      </c>
      <c r="Q24" s="71">
        <f t="shared" si="3"/>
        <v>196.15297933685727</v>
      </c>
      <c r="R24" s="27">
        <v>41620</v>
      </c>
      <c r="S24" s="27">
        <v>280</v>
      </c>
      <c r="T24" s="129">
        <v>81.6145</v>
      </c>
      <c r="U24" s="78">
        <v>816.3887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</row>
    <row r="25" spans="1:249" s="51" customFormat="1" ht="19.5" customHeight="1">
      <c r="A25" s="69" t="s">
        <v>47</v>
      </c>
      <c r="B25" s="94">
        <v>31862</v>
      </c>
      <c r="C25" s="71">
        <f t="shared" si="0"/>
        <v>1.704224468018329</v>
      </c>
      <c r="D25" s="94">
        <v>178</v>
      </c>
      <c r="E25" s="29">
        <f t="shared" si="4"/>
        <v>543</v>
      </c>
      <c r="F25" s="94">
        <v>0</v>
      </c>
      <c r="G25" s="94">
        <v>0</v>
      </c>
      <c r="H25" s="94">
        <v>57</v>
      </c>
      <c r="I25" s="94">
        <v>220</v>
      </c>
      <c r="J25" s="94">
        <v>8</v>
      </c>
      <c r="K25" s="94">
        <v>220</v>
      </c>
      <c r="L25" s="94">
        <v>0</v>
      </c>
      <c r="M25" s="94">
        <v>0</v>
      </c>
      <c r="N25" s="94">
        <v>478</v>
      </c>
      <c r="O25" s="94">
        <v>170</v>
      </c>
      <c r="P25" s="71">
        <f t="shared" si="2"/>
        <v>209.7974217311234</v>
      </c>
      <c r="Q25" s="71">
        <f t="shared" si="3"/>
        <v>222.84856206771022</v>
      </c>
      <c r="R25" s="94">
        <v>5494</v>
      </c>
      <c r="S25" s="94">
        <v>280</v>
      </c>
      <c r="T25" s="130">
        <v>11.392</v>
      </c>
      <c r="U25" s="130">
        <v>122.433</v>
      </c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</row>
    <row r="26" spans="1:249" s="51" customFormat="1" ht="19.5" customHeight="1">
      <c r="A26" s="95" t="s">
        <v>48</v>
      </c>
      <c r="B26" s="27">
        <f aca="true" t="shared" si="5" ref="B26:F26">B7+B8+B9+B10+B11+B12+B13+B14+B15+B16+B17+B18+B19+B20+B21+B22+B23+B24+B25</f>
        <v>5429181</v>
      </c>
      <c r="C26" s="71">
        <f t="shared" si="0"/>
        <v>3.3891852196491516</v>
      </c>
      <c r="D26" s="96">
        <f t="shared" si="5"/>
        <v>78864</v>
      </c>
      <c r="E26" s="29">
        <f>SUM(E7:E25)</f>
        <v>184005</v>
      </c>
      <c r="F26" s="97">
        <f t="shared" si="5"/>
        <v>8418</v>
      </c>
      <c r="G26" s="27"/>
      <c r="H26" s="27">
        <f aca="true" t="shared" si="6" ref="H26:L26">H7+H8+H9+H10+H11+H12+H13+H14+H15+H16+H17+H18+H19+H20+H21+H22+H23+H24+H25</f>
        <v>29779</v>
      </c>
      <c r="I26" s="27"/>
      <c r="J26" s="27">
        <f t="shared" si="6"/>
        <v>51379</v>
      </c>
      <c r="K26" s="27"/>
      <c r="L26" s="27">
        <f t="shared" si="6"/>
        <v>8643</v>
      </c>
      <c r="M26" s="27"/>
      <c r="N26" s="27">
        <f>N7+N8+N9+N10+N11+N12+N13+N14+N15+N16+N17+N18+N19+N20+N21+N22+N23+N24+N25</f>
        <v>85789</v>
      </c>
      <c r="O26" s="27"/>
      <c r="P26" s="71">
        <f t="shared" si="2"/>
        <v>214.82140159234805</v>
      </c>
      <c r="Q26" s="71">
        <f t="shared" si="3"/>
        <v>214.91726401578782</v>
      </c>
      <c r="R26" s="93">
        <f>SUM(R7:R25)</f>
        <v>2022826</v>
      </c>
      <c r="S26" s="27">
        <v>341</v>
      </c>
      <c r="T26" s="131">
        <f>SUM(T7:T25)</f>
        <v>3952.8212000000008</v>
      </c>
      <c r="U26" s="131">
        <f>U7+U8+U9+U10+U11+U12+U13+U14+U15+U16+U17+U18+U19+U20+U21+U22+U23+U25+U24</f>
        <v>43474.022950000006</v>
      </c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</row>
    <row r="27" spans="1:21" ht="14.25">
      <c r="A27" s="47" t="s">
        <v>76</v>
      </c>
      <c r="B27" s="47"/>
      <c r="C27" s="47"/>
      <c r="D27" s="47"/>
      <c r="E27" s="47"/>
      <c r="F27" s="47"/>
      <c r="G27" s="47"/>
      <c r="H27" s="47"/>
      <c r="I27" s="109" t="s">
        <v>77</v>
      </c>
      <c r="J27" s="110"/>
      <c r="K27" s="109"/>
      <c r="L27" s="111"/>
      <c r="M27" s="111" t="s">
        <v>78</v>
      </c>
      <c r="N27" s="111"/>
      <c r="O27" s="111"/>
      <c r="Q27" s="111"/>
      <c r="R27" s="111" t="s">
        <v>79</v>
      </c>
      <c r="S27" s="111"/>
      <c r="T27" s="111"/>
      <c r="U27" s="111"/>
    </row>
    <row r="28" spans="6:16" ht="14.25">
      <c r="F28" s="98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7:16" ht="14.25">
      <c r="G29" s="98"/>
      <c r="H29" s="98"/>
      <c r="I29" s="98"/>
      <c r="J29" s="98"/>
      <c r="K29" s="98"/>
      <c r="L29" s="98"/>
      <c r="M29" s="98"/>
      <c r="N29" s="98"/>
      <c r="O29" s="98"/>
      <c r="P29" s="98"/>
    </row>
  </sheetData>
  <sheetProtection/>
  <mergeCells count="17">
    <mergeCell ref="A1:U1"/>
    <mergeCell ref="A3:U3"/>
    <mergeCell ref="F4:O4"/>
    <mergeCell ref="P4:Q4"/>
    <mergeCell ref="A27:H27"/>
    <mergeCell ref="M27:O27"/>
    <mergeCell ref="F28:P28"/>
    <mergeCell ref="G29:P29"/>
    <mergeCell ref="A4:A5"/>
    <mergeCell ref="B4:B5"/>
    <mergeCell ref="C4:C5"/>
    <mergeCell ref="D4:D5"/>
    <mergeCell ref="E4:E5"/>
    <mergeCell ref="R4:R5"/>
    <mergeCell ref="S4:S5"/>
    <mergeCell ref="T4:T5"/>
    <mergeCell ref="U4:U5"/>
  </mergeCells>
  <printOptions/>
  <pageMargins left="0.39" right="0" top="0.28" bottom="0.31" header="0.2" footer="0.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A7" sqref="A7:Q7"/>
    </sheetView>
  </sheetViews>
  <sheetFormatPr defaultColWidth="9.00390625" defaultRowHeight="14.25"/>
  <cols>
    <col min="1" max="1" width="9.00390625" style="3" customWidth="1"/>
    <col min="2" max="2" width="7.50390625" style="0" customWidth="1"/>
    <col min="3" max="4" width="7.125" style="0" customWidth="1"/>
    <col min="5" max="5" width="7.00390625" style="0" customWidth="1"/>
    <col min="6" max="6" width="7.50390625" style="0" customWidth="1"/>
    <col min="7" max="7" width="7.375" style="0" customWidth="1"/>
    <col min="8" max="8" width="8.125" style="0" customWidth="1"/>
    <col min="9" max="9" width="7.50390625" style="0" customWidth="1"/>
    <col min="10" max="11" width="8.00390625" style="0" customWidth="1"/>
    <col min="12" max="12" width="7.50390625" style="0" customWidth="1"/>
    <col min="13" max="13" width="7.25390625" style="0" customWidth="1"/>
    <col min="14" max="14" width="7.50390625" style="0" customWidth="1"/>
    <col min="15" max="15" width="7.625" style="0" customWidth="1"/>
    <col min="16" max="16" width="7.375" style="0" customWidth="1"/>
    <col min="17" max="17" width="7.625" style="0" customWidth="1"/>
  </cols>
  <sheetData>
    <row r="1" spans="1:17" ht="25.5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9" ht="14.25">
      <c r="A2" s="5" t="s">
        <v>81</v>
      </c>
      <c r="B2" s="6" t="s">
        <v>82</v>
      </c>
      <c r="C2" s="6"/>
      <c r="D2" s="7"/>
      <c r="E2" s="7"/>
      <c r="F2" s="8"/>
      <c r="G2" s="8"/>
      <c r="H2" s="8"/>
      <c r="I2" s="8"/>
    </row>
    <row r="3" spans="1:17" ht="14.25">
      <c r="A3" s="9" t="s">
        <v>83</v>
      </c>
      <c r="B3" s="10" t="s">
        <v>84</v>
      </c>
      <c r="C3" s="11"/>
      <c r="D3" s="11"/>
      <c r="E3" s="11"/>
      <c r="F3" s="12" t="s">
        <v>85</v>
      </c>
      <c r="G3" s="12"/>
      <c r="H3" s="12"/>
      <c r="I3" s="12"/>
      <c r="J3" s="10" t="s">
        <v>86</v>
      </c>
      <c r="K3" s="11"/>
      <c r="L3" s="11"/>
      <c r="M3" s="11"/>
      <c r="N3" s="12" t="s">
        <v>87</v>
      </c>
      <c r="O3" s="12"/>
      <c r="P3" s="12"/>
      <c r="Q3" s="12"/>
    </row>
    <row r="4" spans="1:17" ht="14.25">
      <c r="A4" s="13"/>
      <c r="B4" s="14" t="s">
        <v>88</v>
      </c>
      <c r="C4" s="14"/>
      <c r="D4" s="14" t="s">
        <v>89</v>
      </c>
      <c r="E4" s="14"/>
      <c r="F4" s="14" t="s">
        <v>88</v>
      </c>
      <c r="G4" s="14"/>
      <c r="H4" s="14" t="s">
        <v>89</v>
      </c>
      <c r="I4" s="14"/>
      <c r="J4" s="14" t="s">
        <v>88</v>
      </c>
      <c r="K4" s="14"/>
      <c r="L4" s="14" t="s">
        <v>89</v>
      </c>
      <c r="M4" s="14"/>
      <c r="N4" s="14" t="s">
        <v>88</v>
      </c>
      <c r="O4" s="14"/>
      <c r="P4" s="14" t="s">
        <v>89</v>
      </c>
      <c r="Q4" s="14"/>
    </row>
    <row r="5" spans="1:17" ht="24">
      <c r="A5" s="13"/>
      <c r="B5" s="15" t="s">
        <v>90</v>
      </c>
      <c r="C5" s="15" t="s">
        <v>91</v>
      </c>
      <c r="D5" s="15" t="s">
        <v>92</v>
      </c>
      <c r="E5" s="15" t="s">
        <v>93</v>
      </c>
      <c r="F5" s="15" t="s">
        <v>94</v>
      </c>
      <c r="G5" s="15" t="s">
        <v>95</v>
      </c>
      <c r="H5" s="15" t="s">
        <v>94</v>
      </c>
      <c r="I5" s="15" t="s">
        <v>95</v>
      </c>
      <c r="J5" s="15" t="s">
        <v>96</v>
      </c>
      <c r="K5" s="15" t="s">
        <v>97</v>
      </c>
      <c r="L5" s="15" t="s">
        <v>96</v>
      </c>
      <c r="M5" s="15" t="s">
        <v>97</v>
      </c>
      <c r="N5" s="15" t="s">
        <v>98</v>
      </c>
      <c r="O5" s="15" t="s">
        <v>99</v>
      </c>
      <c r="P5" s="15" t="s">
        <v>98</v>
      </c>
      <c r="Q5" s="15" t="s">
        <v>99</v>
      </c>
    </row>
    <row r="6" spans="1:17" ht="19.5" customHeight="1">
      <c r="A6" s="16" t="s">
        <v>28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48">
        <v>16</v>
      </c>
    </row>
    <row r="7" spans="1:17" s="1" customFormat="1" ht="21" customHeight="1">
      <c r="A7" s="18" t="s">
        <v>29</v>
      </c>
      <c r="B7" s="19">
        <v>21</v>
      </c>
      <c r="C7" s="19">
        <v>46</v>
      </c>
      <c r="D7" s="20">
        <v>36</v>
      </c>
      <c r="E7" s="20">
        <v>80</v>
      </c>
      <c r="F7" s="19">
        <v>33</v>
      </c>
      <c r="G7" s="19">
        <v>72</v>
      </c>
      <c r="H7" s="19">
        <v>140</v>
      </c>
      <c r="I7" s="19">
        <v>412</v>
      </c>
      <c r="J7" s="20">
        <v>233</v>
      </c>
      <c r="K7" s="20">
        <v>427</v>
      </c>
      <c r="L7" s="20">
        <v>779</v>
      </c>
      <c r="M7" s="20">
        <v>1927</v>
      </c>
      <c r="N7" s="20">
        <v>537</v>
      </c>
      <c r="O7" s="20">
        <v>1384</v>
      </c>
      <c r="P7" s="20">
        <v>1630</v>
      </c>
      <c r="Q7" s="20">
        <v>5319</v>
      </c>
    </row>
    <row r="8" spans="1:17" s="1" customFormat="1" ht="22.5" customHeight="1">
      <c r="A8" s="21" t="s">
        <v>30</v>
      </c>
      <c r="B8" s="22">
        <v>11</v>
      </c>
      <c r="C8" s="22">
        <v>27</v>
      </c>
      <c r="D8" s="22">
        <v>37</v>
      </c>
      <c r="E8" s="22">
        <v>158</v>
      </c>
      <c r="F8" s="22">
        <v>29</v>
      </c>
      <c r="G8" s="22">
        <v>45</v>
      </c>
      <c r="H8" s="22">
        <v>57</v>
      </c>
      <c r="I8" s="22">
        <v>145</v>
      </c>
      <c r="J8" s="41">
        <v>119</v>
      </c>
      <c r="K8" s="41">
        <v>237</v>
      </c>
      <c r="L8" s="41">
        <v>359</v>
      </c>
      <c r="M8" s="41">
        <v>984</v>
      </c>
      <c r="N8" s="41">
        <v>1336</v>
      </c>
      <c r="O8" s="41">
        <v>2401</v>
      </c>
      <c r="P8" s="41">
        <v>805</v>
      </c>
      <c r="Q8" s="41">
        <v>1995</v>
      </c>
    </row>
    <row r="9" spans="1:17" s="1" customFormat="1" ht="21" customHeight="1">
      <c r="A9" s="21" t="s">
        <v>31</v>
      </c>
      <c r="B9" s="22">
        <v>6</v>
      </c>
      <c r="C9" s="22">
        <v>13</v>
      </c>
      <c r="D9" s="22">
        <v>13</v>
      </c>
      <c r="E9" s="22">
        <v>28</v>
      </c>
      <c r="F9" s="22">
        <v>0</v>
      </c>
      <c r="G9" s="22">
        <v>5</v>
      </c>
      <c r="H9" s="22">
        <v>29</v>
      </c>
      <c r="I9" s="22">
        <v>33</v>
      </c>
      <c r="J9" s="42">
        <v>30</v>
      </c>
      <c r="K9" s="42">
        <v>96</v>
      </c>
      <c r="L9" s="42">
        <v>69</v>
      </c>
      <c r="M9" s="42">
        <v>162</v>
      </c>
      <c r="N9" s="42">
        <v>114</v>
      </c>
      <c r="O9" s="42">
        <v>252</v>
      </c>
      <c r="P9" s="42">
        <v>182</v>
      </c>
      <c r="Q9" s="42">
        <v>288</v>
      </c>
    </row>
    <row r="10" spans="1:17" s="1" customFormat="1" ht="22.5" customHeight="1">
      <c r="A10" s="21" t="s">
        <v>32</v>
      </c>
      <c r="B10" s="22">
        <v>11</v>
      </c>
      <c r="C10" s="22">
        <v>16</v>
      </c>
      <c r="D10" s="22">
        <v>28</v>
      </c>
      <c r="E10" s="22">
        <v>75</v>
      </c>
      <c r="F10" s="22">
        <v>16</v>
      </c>
      <c r="G10" s="22">
        <v>37</v>
      </c>
      <c r="H10" s="22">
        <v>66</v>
      </c>
      <c r="I10" s="22">
        <v>133</v>
      </c>
      <c r="J10" s="42">
        <v>52</v>
      </c>
      <c r="K10" s="42">
        <v>95</v>
      </c>
      <c r="L10" s="42">
        <v>357</v>
      </c>
      <c r="M10" s="42">
        <v>781</v>
      </c>
      <c r="N10" s="42">
        <v>358</v>
      </c>
      <c r="O10" s="42">
        <v>655</v>
      </c>
      <c r="P10" s="42">
        <v>433</v>
      </c>
      <c r="Q10" s="42">
        <v>781</v>
      </c>
    </row>
    <row r="11" spans="1:17" s="1" customFormat="1" ht="21.75" customHeight="1">
      <c r="A11" s="21" t="s">
        <v>33</v>
      </c>
      <c r="B11" s="23">
        <v>0</v>
      </c>
      <c r="C11" s="23">
        <v>0</v>
      </c>
      <c r="D11" s="23">
        <v>0</v>
      </c>
      <c r="E11" s="23">
        <v>0</v>
      </c>
      <c r="F11" s="23">
        <v>6</v>
      </c>
      <c r="G11" s="23">
        <v>9</v>
      </c>
      <c r="H11" s="23">
        <v>21</v>
      </c>
      <c r="I11" s="23">
        <v>47</v>
      </c>
      <c r="J11" s="43">
        <v>89</v>
      </c>
      <c r="K11" s="43">
        <v>175</v>
      </c>
      <c r="L11" s="23">
        <v>332</v>
      </c>
      <c r="M11" s="23">
        <v>828</v>
      </c>
      <c r="N11" s="23">
        <v>230</v>
      </c>
      <c r="O11" s="23">
        <v>576</v>
      </c>
      <c r="P11" s="23">
        <v>245</v>
      </c>
      <c r="Q11" s="23">
        <v>614</v>
      </c>
    </row>
    <row r="12" spans="1:17" s="1" customFormat="1" ht="24" customHeight="1">
      <c r="A12" s="21" t="s">
        <v>34</v>
      </c>
      <c r="B12" s="24">
        <v>17</v>
      </c>
      <c r="C12" s="25">
        <v>36</v>
      </c>
      <c r="D12" s="26">
        <v>43</v>
      </c>
      <c r="E12" s="26">
        <v>118</v>
      </c>
      <c r="F12" s="27">
        <v>5</v>
      </c>
      <c r="G12" s="27">
        <v>14</v>
      </c>
      <c r="H12" s="28">
        <v>0</v>
      </c>
      <c r="I12" s="44">
        <v>4</v>
      </c>
      <c r="J12" s="31">
        <v>238</v>
      </c>
      <c r="K12" s="31">
        <v>594</v>
      </c>
      <c r="L12" s="45">
        <v>394</v>
      </c>
      <c r="M12" s="31">
        <v>1274</v>
      </c>
      <c r="N12" s="31">
        <v>63</v>
      </c>
      <c r="O12" s="45">
        <v>177</v>
      </c>
      <c r="P12" s="31">
        <v>51</v>
      </c>
      <c r="Q12" s="45">
        <v>242</v>
      </c>
    </row>
    <row r="13" spans="1:256" s="1" customFormat="1" ht="22.5" customHeight="1">
      <c r="A13" s="21" t="s">
        <v>35</v>
      </c>
      <c r="B13" s="29">
        <v>42</v>
      </c>
      <c r="C13" s="29">
        <v>81</v>
      </c>
      <c r="D13" s="29">
        <v>165</v>
      </c>
      <c r="E13" s="29">
        <v>502</v>
      </c>
      <c r="F13" s="29">
        <v>0</v>
      </c>
      <c r="G13" s="29">
        <v>0</v>
      </c>
      <c r="H13" s="29">
        <v>16</v>
      </c>
      <c r="I13" s="29">
        <v>34</v>
      </c>
      <c r="J13" s="31">
        <v>266</v>
      </c>
      <c r="K13" s="31">
        <v>545</v>
      </c>
      <c r="L13" s="41">
        <v>609</v>
      </c>
      <c r="M13" s="41">
        <v>2024</v>
      </c>
      <c r="N13" s="31">
        <v>211</v>
      </c>
      <c r="O13" s="31">
        <v>338</v>
      </c>
      <c r="P13" s="41">
        <v>306</v>
      </c>
      <c r="Q13" s="41">
        <v>507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17" s="1" customFormat="1" ht="21" customHeight="1">
      <c r="A14" s="21" t="s">
        <v>36</v>
      </c>
      <c r="B14" s="22">
        <v>36</v>
      </c>
      <c r="C14" s="22">
        <v>91</v>
      </c>
      <c r="D14" s="22">
        <v>100</v>
      </c>
      <c r="E14" s="22">
        <v>359</v>
      </c>
      <c r="F14" s="22">
        <v>5</v>
      </c>
      <c r="G14" s="22">
        <v>17</v>
      </c>
      <c r="H14" s="22">
        <v>11</v>
      </c>
      <c r="I14" s="22">
        <v>32</v>
      </c>
      <c r="J14" s="22">
        <v>99</v>
      </c>
      <c r="K14" s="22">
        <v>218</v>
      </c>
      <c r="L14" s="22">
        <v>601</v>
      </c>
      <c r="M14" s="22">
        <v>1628</v>
      </c>
      <c r="N14" s="22">
        <v>93</v>
      </c>
      <c r="O14" s="22">
        <v>213</v>
      </c>
      <c r="P14" s="22">
        <v>98</v>
      </c>
      <c r="Q14" s="22">
        <v>664</v>
      </c>
    </row>
    <row r="15" spans="1:17" s="1" customFormat="1" ht="24" customHeight="1">
      <c r="A15" s="22" t="s">
        <v>37</v>
      </c>
      <c r="B15" s="22">
        <v>17</v>
      </c>
      <c r="C15" s="22">
        <v>33</v>
      </c>
      <c r="D15" s="22">
        <v>97</v>
      </c>
      <c r="E15" s="22">
        <v>219</v>
      </c>
      <c r="F15" s="22">
        <v>4</v>
      </c>
      <c r="G15" s="22">
        <v>8</v>
      </c>
      <c r="H15" s="22">
        <v>63</v>
      </c>
      <c r="I15" s="22">
        <v>158</v>
      </c>
      <c r="J15" s="27">
        <v>74</v>
      </c>
      <c r="K15" s="27">
        <v>171</v>
      </c>
      <c r="L15" s="27">
        <v>381</v>
      </c>
      <c r="M15" s="27">
        <v>959</v>
      </c>
      <c r="N15" s="22">
        <v>874</v>
      </c>
      <c r="O15" s="22">
        <v>866</v>
      </c>
      <c r="P15" s="22">
        <v>414</v>
      </c>
      <c r="Q15" s="22">
        <v>1069</v>
      </c>
    </row>
    <row r="16" spans="1:17" s="1" customFormat="1" ht="18.75" customHeight="1">
      <c r="A16" s="21" t="s">
        <v>38</v>
      </c>
      <c r="B16" s="22">
        <v>2</v>
      </c>
      <c r="C16" s="22">
        <v>4</v>
      </c>
      <c r="D16" s="22">
        <v>29</v>
      </c>
      <c r="E16" s="22">
        <v>93</v>
      </c>
      <c r="F16" s="22">
        <v>2</v>
      </c>
      <c r="G16" s="22">
        <v>8</v>
      </c>
      <c r="H16" s="22">
        <v>1</v>
      </c>
      <c r="I16" s="22">
        <v>9</v>
      </c>
      <c r="J16" s="27">
        <v>33</v>
      </c>
      <c r="K16" s="27">
        <v>66</v>
      </c>
      <c r="L16" s="27">
        <v>117</v>
      </c>
      <c r="M16" s="27">
        <v>359</v>
      </c>
      <c r="N16" s="27">
        <v>140</v>
      </c>
      <c r="O16" s="27">
        <v>361</v>
      </c>
      <c r="P16" s="27">
        <v>731</v>
      </c>
      <c r="Q16" s="27">
        <v>2108</v>
      </c>
    </row>
    <row r="17" spans="1:17" s="1" customFormat="1" ht="21" customHeight="1">
      <c r="A17" s="21" t="s">
        <v>39</v>
      </c>
      <c r="B17" s="22">
        <v>0</v>
      </c>
      <c r="C17" s="22">
        <v>0</v>
      </c>
      <c r="D17" s="22">
        <v>0</v>
      </c>
      <c r="E17" s="22">
        <v>0</v>
      </c>
      <c r="F17" s="22">
        <v>93</v>
      </c>
      <c r="G17" s="22">
        <v>271</v>
      </c>
      <c r="H17" s="22">
        <v>88</v>
      </c>
      <c r="I17" s="22">
        <v>214</v>
      </c>
      <c r="J17" s="22">
        <v>123</v>
      </c>
      <c r="K17" s="22">
        <v>271</v>
      </c>
      <c r="L17" s="22">
        <v>176</v>
      </c>
      <c r="M17" s="22">
        <v>517</v>
      </c>
      <c r="N17" s="22">
        <v>273</v>
      </c>
      <c r="O17" s="22">
        <v>646</v>
      </c>
      <c r="P17" s="22">
        <v>409</v>
      </c>
      <c r="Q17" s="22">
        <v>873</v>
      </c>
    </row>
    <row r="18" spans="1:17" s="1" customFormat="1" ht="22.5" customHeight="1">
      <c r="A18" s="22" t="s">
        <v>40</v>
      </c>
      <c r="B18" s="30">
        <v>0</v>
      </c>
      <c r="C18" s="30">
        <v>0</v>
      </c>
      <c r="D18" s="30">
        <v>9</v>
      </c>
      <c r="E18" s="30">
        <v>28</v>
      </c>
      <c r="F18" s="30">
        <v>0</v>
      </c>
      <c r="G18" s="30">
        <v>0</v>
      </c>
      <c r="H18" s="30">
        <v>29</v>
      </c>
      <c r="I18" s="30">
        <v>105</v>
      </c>
      <c r="J18" s="30">
        <v>9</v>
      </c>
      <c r="K18" s="30">
        <v>10</v>
      </c>
      <c r="L18" s="30">
        <v>20</v>
      </c>
      <c r="M18" s="30">
        <v>40</v>
      </c>
      <c r="N18" s="30">
        <v>13</v>
      </c>
      <c r="O18" s="30">
        <v>14</v>
      </c>
      <c r="P18" s="30">
        <v>44</v>
      </c>
      <c r="Q18" s="30">
        <v>121</v>
      </c>
    </row>
    <row r="19" spans="1:17" s="1" customFormat="1" ht="21" customHeight="1">
      <c r="A19" s="21" t="s">
        <v>41</v>
      </c>
      <c r="B19" s="22"/>
      <c r="C19" s="22">
        <v>1</v>
      </c>
      <c r="D19" s="31">
        <v>0</v>
      </c>
      <c r="E19" s="31">
        <v>0</v>
      </c>
      <c r="F19" s="22">
        <v>1</v>
      </c>
      <c r="G19" s="22">
        <v>3</v>
      </c>
      <c r="H19" s="31">
        <v>1</v>
      </c>
      <c r="I19" s="31">
        <v>4</v>
      </c>
      <c r="J19" s="41">
        <v>90</v>
      </c>
      <c r="K19" s="41">
        <v>196</v>
      </c>
      <c r="L19" s="31">
        <v>235</v>
      </c>
      <c r="M19" s="31">
        <v>564</v>
      </c>
      <c r="N19" s="41">
        <v>124</v>
      </c>
      <c r="O19" s="41">
        <v>555</v>
      </c>
      <c r="P19" s="31">
        <v>129</v>
      </c>
      <c r="Q19" s="31">
        <v>527</v>
      </c>
    </row>
    <row r="20" spans="1:17" s="1" customFormat="1" ht="21" customHeight="1">
      <c r="A20" s="21" t="s">
        <v>42</v>
      </c>
      <c r="B20" s="32">
        <v>9</v>
      </c>
      <c r="C20" s="32">
        <v>23</v>
      </c>
      <c r="D20" s="32">
        <v>12</v>
      </c>
      <c r="E20" s="32">
        <v>123</v>
      </c>
      <c r="F20" s="32">
        <v>6</v>
      </c>
      <c r="G20" s="32">
        <v>10</v>
      </c>
      <c r="H20" s="32">
        <v>14</v>
      </c>
      <c r="I20" s="32">
        <v>286</v>
      </c>
      <c r="J20" s="32">
        <v>613</v>
      </c>
      <c r="K20" s="32">
        <v>1406</v>
      </c>
      <c r="L20" s="32">
        <v>1013</v>
      </c>
      <c r="M20" s="32">
        <v>2680</v>
      </c>
      <c r="N20" s="32">
        <v>1101</v>
      </c>
      <c r="O20" s="41">
        <v>2714</v>
      </c>
      <c r="P20" s="32">
        <v>893</v>
      </c>
      <c r="Q20" s="32">
        <v>2474</v>
      </c>
    </row>
    <row r="21" spans="1:17" s="1" customFormat="1" ht="21" customHeight="1">
      <c r="A21" s="21" t="s">
        <v>43</v>
      </c>
      <c r="B21" s="31">
        <v>4</v>
      </c>
      <c r="C21" s="31">
        <v>2</v>
      </c>
      <c r="D21" s="31">
        <v>3</v>
      </c>
      <c r="E21" s="31">
        <v>10</v>
      </c>
      <c r="F21" s="31">
        <v>19</v>
      </c>
      <c r="G21" s="31">
        <v>49</v>
      </c>
      <c r="H21" s="31">
        <v>35</v>
      </c>
      <c r="I21" s="31">
        <v>116</v>
      </c>
      <c r="J21" s="41">
        <v>96</v>
      </c>
      <c r="K21" s="41">
        <v>197</v>
      </c>
      <c r="L21" s="41">
        <v>439</v>
      </c>
      <c r="M21" s="41">
        <v>1265</v>
      </c>
      <c r="N21" s="41">
        <v>619</v>
      </c>
      <c r="O21" s="41">
        <v>1744</v>
      </c>
      <c r="P21" s="41">
        <v>882</v>
      </c>
      <c r="Q21" s="41">
        <v>2188</v>
      </c>
    </row>
    <row r="22" spans="1:17" s="2" customFormat="1" ht="19.5" customHeight="1">
      <c r="A22" s="21" t="s">
        <v>44</v>
      </c>
      <c r="B22" s="22">
        <v>4</v>
      </c>
      <c r="C22" s="22">
        <v>9</v>
      </c>
      <c r="D22" s="22">
        <v>26</v>
      </c>
      <c r="E22" s="22">
        <v>28</v>
      </c>
      <c r="F22" s="22">
        <v>22</v>
      </c>
      <c r="G22" s="33">
        <v>85</v>
      </c>
      <c r="H22" s="22">
        <v>24</v>
      </c>
      <c r="I22" s="33">
        <v>69</v>
      </c>
      <c r="J22" s="27">
        <v>115</v>
      </c>
      <c r="K22" s="27">
        <v>284</v>
      </c>
      <c r="L22" s="27">
        <v>257</v>
      </c>
      <c r="M22" s="27">
        <v>667</v>
      </c>
      <c r="N22" s="27">
        <v>402</v>
      </c>
      <c r="O22" s="27">
        <v>1317</v>
      </c>
      <c r="P22" s="27">
        <v>253</v>
      </c>
      <c r="Q22" s="27">
        <v>764</v>
      </c>
    </row>
    <row r="23" spans="1:17" s="1" customFormat="1" ht="18" customHeight="1">
      <c r="A23" s="21" t="s">
        <v>45</v>
      </c>
      <c r="B23" s="34">
        <v>0</v>
      </c>
      <c r="C23" s="34">
        <v>0</v>
      </c>
      <c r="D23" s="34">
        <v>0</v>
      </c>
      <c r="E23" s="34">
        <v>0</v>
      </c>
      <c r="F23" s="34">
        <v>3</v>
      </c>
      <c r="G23" s="34">
        <v>12</v>
      </c>
      <c r="H23" s="34">
        <v>19</v>
      </c>
      <c r="I23" s="34">
        <v>67</v>
      </c>
      <c r="J23" s="34">
        <v>36</v>
      </c>
      <c r="K23" s="34">
        <v>82</v>
      </c>
      <c r="L23" s="34">
        <v>82</v>
      </c>
      <c r="M23" s="34">
        <v>243</v>
      </c>
      <c r="N23" s="34">
        <v>97</v>
      </c>
      <c r="O23" s="34">
        <v>275</v>
      </c>
      <c r="P23" s="34">
        <v>155</v>
      </c>
      <c r="Q23" s="34">
        <v>489</v>
      </c>
    </row>
    <row r="24" spans="1:17" s="1" customFormat="1" ht="18.75" customHeight="1">
      <c r="A24" s="21" t="s">
        <v>46</v>
      </c>
      <c r="B24" s="35">
        <v>7</v>
      </c>
      <c r="C24" s="36">
        <v>15</v>
      </c>
      <c r="D24" s="35">
        <v>44</v>
      </c>
      <c r="E24" s="35">
        <v>128</v>
      </c>
      <c r="F24" s="27">
        <v>7</v>
      </c>
      <c r="G24" s="27">
        <v>10</v>
      </c>
      <c r="H24" s="27">
        <v>9</v>
      </c>
      <c r="I24" s="36">
        <v>19</v>
      </c>
      <c r="J24" s="35">
        <v>50</v>
      </c>
      <c r="K24" s="35">
        <v>109</v>
      </c>
      <c r="L24" s="35">
        <v>275</v>
      </c>
      <c r="M24" s="35">
        <v>767</v>
      </c>
      <c r="N24" s="35">
        <v>124</v>
      </c>
      <c r="O24" s="36">
        <v>463</v>
      </c>
      <c r="P24" s="35">
        <v>129</v>
      </c>
      <c r="Q24" s="35">
        <v>454</v>
      </c>
    </row>
    <row r="25" spans="1:17" s="1" customFormat="1" ht="21.75" customHeight="1">
      <c r="A25" s="37" t="s">
        <v>47</v>
      </c>
      <c r="B25" s="22">
        <v>0</v>
      </c>
      <c r="C25" s="22">
        <v>0</v>
      </c>
      <c r="D25" s="22">
        <v>0</v>
      </c>
      <c r="E25" s="22">
        <v>1</v>
      </c>
      <c r="F25" s="22">
        <v>1</v>
      </c>
      <c r="G25" s="22">
        <v>1</v>
      </c>
      <c r="H25" s="22">
        <v>0</v>
      </c>
      <c r="I25" s="22">
        <v>0</v>
      </c>
      <c r="J25" s="22">
        <v>21</v>
      </c>
      <c r="K25" s="22">
        <v>50</v>
      </c>
      <c r="L25" s="22">
        <v>77</v>
      </c>
      <c r="M25" s="22">
        <v>211</v>
      </c>
      <c r="N25" s="22">
        <v>8</v>
      </c>
      <c r="O25" s="22">
        <v>15</v>
      </c>
      <c r="P25" s="22">
        <v>2</v>
      </c>
      <c r="Q25" s="22">
        <v>3</v>
      </c>
    </row>
    <row r="26" spans="1:17" ht="18" customHeight="1">
      <c r="A26" s="21" t="s">
        <v>100</v>
      </c>
      <c r="B26" s="38">
        <f aca="true" t="shared" si="0" ref="B26:Q26">B7+B8+B9+B10+B11+B12+B13+B14+B15+B16+B17+B18+B19+B20+B21+B22+B23+B24+B25</f>
        <v>187</v>
      </c>
      <c r="C26" s="38">
        <f t="shared" si="0"/>
        <v>397</v>
      </c>
      <c r="D26" s="38">
        <f t="shared" si="0"/>
        <v>642</v>
      </c>
      <c r="E26" s="38">
        <f t="shared" si="0"/>
        <v>1950</v>
      </c>
      <c r="F26" s="38">
        <f t="shared" si="0"/>
        <v>252</v>
      </c>
      <c r="G26" s="38">
        <f t="shared" si="0"/>
        <v>656</v>
      </c>
      <c r="H26" s="38">
        <f t="shared" si="0"/>
        <v>623</v>
      </c>
      <c r="I26" s="38">
        <f t="shared" si="0"/>
        <v>1887</v>
      </c>
      <c r="J26" s="38" t="e">
        <f>J7+J8+J9+J10+J11+J12+J13+J14+J15+J16+J17+J18+J19+#REF!+J21+J22+J23+J24+J25</f>
        <v>#REF!</v>
      </c>
      <c r="K26" s="38">
        <f aca="true" t="shared" si="1" ref="K26:O26">K7+K8+K9+K10+K11+K12+K13+K14+K15+K16+K17+K18+K19+J20+K21+K22+K23+K24+K25</f>
        <v>4436</v>
      </c>
      <c r="L26" s="38">
        <f t="shared" si="1"/>
        <v>6965</v>
      </c>
      <c r="M26" s="38">
        <f t="shared" si="1"/>
        <v>16213</v>
      </c>
      <c r="N26" s="38">
        <f t="shared" si="1"/>
        <v>8296</v>
      </c>
      <c r="O26" s="38">
        <f t="shared" si="1"/>
        <v>13353</v>
      </c>
      <c r="P26" s="38">
        <f t="shared" si="0"/>
        <v>7791</v>
      </c>
      <c r="Q26" s="38">
        <f t="shared" si="0"/>
        <v>21480</v>
      </c>
    </row>
    <row r="27" spans="1:18" ht="15" customHeight="1">
      <c r="A27" s="39" t="s">
        <v>101</v>
      </c>
      <c r="B27" s="39"/>
      <c r="C27" s="39"/>
      <c r="D27" s="40"/>
      <c r="E27" s="40" t="s">
        <v>102</v>
      </c>
      <c r="F27" s="40"/>
      <c r="G27" s="40"/>
      <c r="H27" s="40"/>
      <c r="I27" s="46"/>
      <c r="J27" s="40" t="s">
        <v>103</v>
      </c>
      <c r="K27" s="40"/>
      <c r="N27" s="47" t="s">
        <v>79</v>
      </c>
      <c r="O27" s="47"/>
      <c r="P27" s="47"/>
      <c r="Q27" s="47"/>
      <c r="R27" s="47"/>
    </row>
  </sheetData>
  <sheetProtection/>
  <mergeCells count="20">
    <mergeCell ref="A1:Q1"/>
    <mergeCell ref="B2:E2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A27:B27"/>
    <mergeCell ref="E27:F27"/>
    <mergeCell ref="G27:H27"/>
    <mergeCell ref="J27:K27"/>
    <mergeCell ref="N27:R27"/>
    <mergeCell ref="A3:A5"/>
  </mergeCells>
  <printOptions/>
  <pageMargins left="0.5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2013-11-05T07:42:43Z</cp:lastPrinted>
  <dcterms:created xsi:type="dcterms:W3CDTF">2009-02-18T09:44:46Z</dcterms:created>
  <dcterms:modified xsi:type="dcterms:W3CDTF">2016-12-23T03:15:57Z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